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95"/>
  </bookViews>
  <sheets>
    <sheet name="пр.3 доходы" sheetId="1" r:id="rId1"/>
    <sheet name="пр.4 Вед.стр" sheetId="2" r:id="rId2"/>
    <sheet name="пр.5 распр.БА" sheetId="3" r:id="rId3"/>
    <sheet name="пр.6 МБТ" sheetId="4" r:id="rId4"/>
    <sheet name="источники1" sheetId="5" r:id="rId5"/>
  </sheets>
  <definedNames>
    <definedName name="Excel_BuiltIn__FilterDatabase" localSheetId="1">#REF!</definedName>
    <definedName name="Excel_BuiltIn__FilterDatabase" localSheetId="2">'пр.5 распр.БА'!$B$4:$B$4</definedName>
    <definedName name="_xlnm.Print_Area" localSheetId="1">'пр.4 Вед.стр'!$A$1:$J$115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28" i="5" l="1"/>
  <c r="L28" i="5"/>
  <c r="K28" i="5"/>
  <c r="M27" i="5"/>
  <c r="L27" i="5"/>
  <c r="K27" i="5"/>
  <c r="M26" i="5"/>
  <c r="L26" i="5"/>
  <c r="K26" i="5"/>
  <c r="M15" i="5"/>
  <c r="L15" i="5"/>
  <c r="K15" i="5"/>
  <c r="M13" i="5"/>
  <c r="L13" i="5"/>
  <c r="K13" i="5"/>
  <c r="M12" i="5"/>
  <c r="L12" i="5"/>
  <c r="K12" i="5"/>
  <c r="M10" i="5"/>
  <c r="L10" i="5"/>
  <c r="K10" i="5"/>
  <c r="M8" i="5"/>
  <c r="L8" i="5"/>
  <c r="K8" i="5"/>
  <c r="M7" i="5"/>
  <c r="L7" i="5"/>
  <c r="K7" i="5"/>
  <c r="E9" i="4"/>
  <c r="D9" i="4"/>
  <c r="C9" i="4"/>
  <c r="I112" i="3"/>
  <c r="H112" i="3"/>
  <c r="G112" i="3"/>
  <c r="I111" i="3"/>
  <c r="H111" i="3"/>
  <c r="G111" i="3"/>
  <c r="I110" i="3"/>
  <c r="H110" i="3"/>
  <c r="G110" i="3"/>
  <c r="I109" i="3"/>
  <c r="H109" i="3"/>
  <c r="G109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0" i="3"/>
  <c r="H100" i="3"/>
  <c r="G100" i="3"/>
  <c r="I99" i="3"/>
  <c r="H99" i="3"/>
  <c r="G99" i="3"/>
  <c r="I98" i="3"/>
  <c r="H98" i="3"/>
  <c r="G98" i="3"/>
  <c r="I97" i="3"/>
  <c r="H97" i="3"/>
  <c r="G97" i="3"/>
  <c r="I95" i="3"/>
  <c r="H95" i="3"/>
  <c r="G95" i="3"/>
  <c r="I94" i="3"/>
  <c r="H94" i="3"/>
  <c r="G94" i="3"/>
  <c r="I93" i="3"/>
  <c r="H93" i="3"/>
  <c r="G93" i="3"/>
  <c r="I92" i="3"/>
  <c r="H92" i="3"/>
  <c r="G92" i="3"/>
  <c r="G89" i="3"/>
  <c r="G88" i="3"/>
  <c r="G87" i="3" s="1"/>
  <c r="I79" i="3"/>
  <c r="H79" i="3"/>
  <c r="G79" i="3"/>
  <c r="G75" i="3" s="1"/>
  <c r="G74" i="3" s="1"/>
  <c r="G73" i="3" s="1"/>
  <c r="G72" i="3" s="1"/>
  <c r="G76" i="3"/>
  <c r="I75" i="3"/>
  <c r="H75" i="3"/>
  <c r="I74" i="3"/>
  <c r="H74" i="3"/>
  <c r="I73" i="3"/>
  <c r="H73" i="3"/>
  <c r="I72" i="3"/>
  <c r="H72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3" i="3"/>
  <c r="H63" i="3"/>
  <c r="G63" i="3"/>
  <c r="I62" i="3"/>
  <c r="H62" i="3"/>
  <c r="G62" i="3"/>
  <c r="I61" i="3"/>
  <c r="H61" i="3"/>
  <c r="G61" i="3"/>
  <c r="I60" i="3"/>
  <c r="H60" i="3"/>
  <c r="G60" i="3"/>
  <c r="I58" i="3"/>
  <c r="H58" i="3"/>
  <c r="G58" i="3"/>
  <c r="I57" i="3"/>
  <c r="H57" i="3"/>
  <c r="G57" i="3"/>
  <c r="I56" i="3"/>
  <c r="H56" i="3"/>
  <c r="G56" i="3"/>
  <c r="I55" i="3"/>
  <c r="H55" i="3"/>
  <c r="G55" i="3"/>
  <c r="I54" i="3"/>
  <c r="H54" i="3"/>
  <c r="G54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37" i="3"/>
  <c r="H37" i="3"/>
  <c r="G37" i="3"/>
  <c r="I36" i="3"/>
  <c r="H36" i="3"/>
  <c r="G36" i="3"/>
  <c r="I35" i="3"/>
  <c r="H35" i="3"/>
  <c r="G35" i="3"/>
  <c r="I33" i="3"/>
  <c r="H33" i="3"/>
  <c r="G33" i="3"/>
  <c r="I32" i="3"/>
  <c r="H32" i="3"/>
  <c r="G32" i="3"/>
  <c r="I31" i="3"/>
  <c r="H31" i="3"/>
  <c r="G31" i="3"/>
  <c r="I29" i="3"/>
  <c r="H29" i="3"/>
  <c r="G29" i="3"/>
  <c r="I28" i="3"/>
  <c r="H28" i="3"/>
  <c r="G28" i="3"/>
  <c r="I27" i="3"/>
  <c r="H27" i="3"/>
  <c r="G27" i="3"/>
  <c r="I26" i="3"/>
  <c r="H26" i="3"/>
  <c r="G26" i="3"/>
  <c r="I19" i="3"/>
  <c r="H19" i="3"/>
  <c r="G19" i="3"/>
  <c r="I18" i="3"/>
  <c r="H18" i="3"/>
  <c r="G18" i="3"/>
  <c r="I17" i="3"/>
  <c r="H17" i="3"/>
  <c r="G17" i="3"/>
  <c r="I16" i="3"/>
  <c r="H16" i="3"/>
  <c r="G16" i="3"/>
  <c r="I14" i="3"/>
  <c r="H14" i="3"/>
  <c r="G14" i="3"/>
  <c r="I13" i="3"/>
  <c r="H13" i="3"/>
  <c r="G13" i="3"/>
  <c r="I12" i="3"/>
  <c r="H12" i="3"/>
  <c r="G12" i="3"/>
  <c r="I9" i="3"/>
  <c r="H9" i="3"/>
  <c r="G9" i="3"/>
  <c r="I8" i="3"/>
  <c r="H8" i="3"/>
  <c r="G8" i="3"/>
  <c r="I7" i="3"/>
  <c r="H7" i="3"/>
  <c r="G7" i="3"/>
  <c r="I6" i="3"/>
  <c r="I114" i="3" s="1"/>
  <c r="H6" i="3"/>
  <c r="H114" i="3" s="1"/>
  <c r="G6" i="3"/>
  <c r="G114" i="3" s="1"/>
  <c r="J113" i="2"/>
  <c r="I113" i="2"/>
  <c r="H113" i="2"/>
  <c r="J112" i="2"/>
  <c r="I112" i="2"/>
  <c r="H112" i="2"/>
  <c r="J111" i="2"/>
  <c r="I111" i="2"/>
  <c r="H111" i="2"/>
  <c r="J110" i="2"/>
  <c r="I110" i="2"/>
  <c r="H110" i="2"/>
  <c r="J108" i="2"/>
  <c r="I108" i="2"/>
  <c r="H108" i="2"/>
  <c r="J107" i="2"/>
  <c r="I107" i="2"/>
  <c r="H107" i="2"/>
  <c r="J106" i="2"/>
  <c r="I106" i="2"/>
  <c r="H106" i="2"/>
  <c r="J105" i="2"/>
  <c r="I105" i="2"/>
  <c r="H105" i="2"/>
  <c r="J101" i="2"/>
  <c r="I101" i="2"/>
  <c r="H101" i="2"/>
  <c r="J100" i="2"/>
  <c r="I100" i="2"/>
  <c r="H100" i="2"/>
  <c r="J99" i="2"/>
  <c r="I99" i="2"/>
  <c r="H99" i="2"/>
  <c r="J98" i="2"/>
  <c r="I98" i="2"/>
  <c r="H98" i="2"/>
  <c r="J96" i="2"/>
  <c r="I96" i="2"/>
  <c r="H96" i="2"/>
  <c r="J95" i="2"/>
  <c r="I95" i="2"/>
  <c r="H95" i="2"/>
  <c r="J94" i="2"/>
  <c r="I94" i="2"/>
  <c r="H94" i="2"/>
  <c r="J93" i="2"/>
  <c r="I93" i="2"/>
  <c r="H93" i="2"/>
  <c r="H90" i="2"/>
  <c r="H89" i="2" s="1"/>
  <c r="H88" i="2" s="1"/>
  <c r="H74" i="2" s="1"/>
  <c r="H73" i="2" s="1"/>
  <c r="J80" i="2"/>
  <c r="J76" i="2" s="1"/>
  <c r="J75" i="2" s="1"/>
  <c r="J74" i="2" s="1"/>
  <c r="J73" i="2" s="1"/>
  <c r="J6" i="2" s="1"/>
  <c r="M31" i="5" s="1"/>
  <c r="M25" i="5" s="1"/>
  <c r="M24" i="5" s="1"/>
  <c r="M23" i="5" s="1"/>
  <c r="M22" i="5" s="1"/>
  <c r="I80" i="2"/>
  <c r="I76" i="2" s="1"/>
  <c r="I75" i="2" s="1"/>
  <c r="I74" i="2" s="1"/>
  <c r="I73" i="2" s="1"/>
  <c r="I6" i="2" s="1"/>
  <c r="L31" i="5" s="1"/>
  <c r="L25" i="5" s="1"/>
  <c r="L24" i="5" s="1"/>
  <c r="L23" i="5" s="1"/>
  <c r="L22" i="5" s="1"/>
  <c r="H80" i="2"/>
  <c r="H77" i="2"/>
  <c r="H76" i="2"/>
  <c r="H75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4" i="2"/>
  <c r="I64" i="2"/>
  <c r="H64" i="2"/>
  <c r="J63" i="2"/>
  <c r="I63" i="2"/>
  <c r="H63" i="2"/>
  <c r="J62" i="2"/>
  <c r="I62" i="2"/>
  <c r="H62" i="2"/>
  <c r="J61" i="2"/>
  <c r="I61" i="2"/>
  <c r="H61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38" i="2"/>
  <c r="I38" i="2"/>
  <c r="H38" i="2"/>
  <c r="J37" i="2"/>
  <c r="I37" i="2"/>
  <c r="H37" i="2"/>
  <c r="J36" i="2"/>
  <c r="I36" i="2"/>
  <c r="H36" i="2"/>
  <c r="J34" i="2"/>
  <c r="I34" i="2"/>
  <c r="H34" i="2"/>
  <c r="J33" i="2"/>
  <c r="I33" i="2"/>
  <c r="H33" i="2"/>
  <c r="J32" i="2"/>
  <c r="I32" i="2"/>
  <c r="H32" i="2"/>
  <c r="J30" i="2"/>
  <c r="I30" i="2"/>
  <c r="H30" i="2"/>
  <c r="H29" i="2" s="1"/>
  <c r="H28" i="2" s="1"/>
  <c r="J29" i="2"/>
  <c r="I29" i="2"/>
  <c r="J28" i="2"/>
  <c r="I28" i="2"/>
  <c r="J27" i="2"/>
  <c r="I27" i="2"/>
  <c r="H27" i="2"/>
  <c r="J20" i="2"/>
  <c r="I20" i="2"/>
  <c r="H20" i="2"/>
  <c r="J19" i="2"/>
  <c r="I19" i="2"/>
  <c r="H19" i="2"/>
  <c r="J18" i="2"/>
  <c r="I18" i="2"/>
  <c r="H18" i="2"/>
  <c r="J17" i="2"/>
  <c r="I17" i="2"/>
  <c r="H17" i="2"/>
  <c r="J15" i="2"/>
  <c r="I15" i="2"/>
  <c r="H15" i="2"/>
  <c r="J14" i="2"/>
  <c r="I14" i="2"/>
  <c r="H14" i="2"/>
  <c r="J13" i="2"/>
  <c r="I13" i="2"/>
  <c r="H13" i="2"/>
  <c r="J10" i="2"/>
  <c r="I10" i="2"/>
  <c r="H10" i="2"/>
  <c r="J9" i="2"/>
  <c r="I9" i="2"/>
  <c r="H9" i="2"/>
  <c r="J8" i="2"/>
  <c r="I8" i="2"/>
  <c r="H8" i="2"/>
  <c r="H7" i="2" s="1"/>
  <c r="J7" i="2"/>
  <c r="J115" i="2" s="1"/>
  <c r="I7" i="2"/>
  <c r="I115" i="2" s="1"/>
  <c r="M47" i="1"/>
  <c r="K46" i="1"/>
  <c r="M38" i="1"/>
  <c r="L38" i="1"/>
  <c r="K38" i="1"/>
  <c r="M29" i="1"/>
  <c r="L29" i="1"/>
  <c r="L26" i="1" s="1"/>
  <c r="K29" i="1"/>
  <c r="M26" i="1"/>
  <c r="K26" i="1"/>
  <c r="M24" i="1"/>
  <c r="L24" i="1"/>
  <c r="K24" i="1"/>
  <c r="M19" i="1"/>
  <c r="L19" i="1"/>
  <c r="K19" i="1"/>
  <c r="M9" i="1"/>
  <c r="L9" i="1"/>
  <c r="K9" i="1"/>
  <c r="M8" i="1"/>
  <c r="K8" i="1"/>
  <c r="K47" i="1" s="1"/>
  <c r="M7" i="1"/>
  <c r="M30" i="5" s="1"/>
  <c r="K7" i="1"/>
  <c r="K30" i="5" s="1"/>
  <c r="K21" i="5" l="1"/>
  <c r="M32" i="5"/>
  <c r="M21" i="5"/>
  <c r="H115" i="2"/>
  <c r="H6" i="2"/>
  <c r="K31" i="5" s="1"/>
  <c r="K25" i="5" s="1"/>
  <c r="K24" i="5" s="1"/>
  <c r="K23" i="5" s="1"/>
  <c r="K22" i="5" s="1"/>
  <c r="L8" i="1"/>
  <c r="K20" i="5" l="1"/>
  <c r="K19" i="5" s="1"/>
  <c r="K18" i="5" s="1"/>
  <c r="K17" i="5"/>
  <c r="K6" i="5" s="1"/>
  <c r="L47" i="1"/>
  <c r="L7" i="1"/>
  <c r="L30" i="5" s="1"/>
  <c r="M20" i="5"/>
  <c r="M19" i="5" s="1"/>
  <c r="M18" i="5" s="1"/>
  <c r="M17" i="5"/>
  <c r="M6" i="5" s="1"/>
  <c r="K32" i="5"/>
  <c r="L32" i="5" l="1"/>
  <c r="L21" i="5"/>
  <c r="L20" i="5" l="1"/>
  <c r="L19" i="5" s="1"/>
  <c r="L18" i="5" s="1"/>
  <c r="L17" i="5"/>
  <c r="L6" i="5" s="1"/>
</calcChain>
</file>

<file path=xl/sharedStrings.xml><?xml version="1.0" encoding="utf-8"?>
<sst xmlns="http://schemas.openxmlformats.org/spreadsheetml/2006/main" count="1700" uniqueCount="365">
  <si>
    <t xml:space="preserve">Приложение   1                                                                                                                  к Решению Совета Кааламского сельского поселения № 73 от 28.01.2021г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</si>
  <si>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Прогноз  поступления доходов в бюджет Кааламского сельского поселения    </t>
  </si>
  <si>
    <t>на 2021 год и на плановый период 2022-2023 годов</t>
  </si>
  <si>
    <t>тыс.руб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</si>
  <si>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</si>
  <si>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</si>
  <si>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</si>
  <si>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</si>
  <si>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</si>
  <si>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</si>
  <si>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</si>
  <si>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</si>
  <si>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Группа подвида доходов</t>
  </si>
  <si>
    <t>Аналит.группа подвида доходов</t>
  </si>
  <si>
    <t xml:space="preserve"> Сумма на  2021г</t>
  </si>
  <si>
    <t xml:space="preserve"> Сумма на 2022г</t>
  </si>
  <si>
    <t xml:space="preserve"> Сумма на 2023г</t>
  </si>
  <si>
    <t>ДОХОДЫ ВСЕГО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</si>
  <si>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</si>
  <si>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</si>
  <si>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</si>
  <si>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</si>
  <si>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</si>
  <si>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</si>
  <si>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</si>
  <si>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</si>
  <si>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</si>
  <si>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01</t>
  </si>
  <si>
    <t>02</t>
  </si>
  <si>
    <t>110</t>
  </si>
  <si>
    <t>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</si>
  <si>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</si>
  <si>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rPr>
        <sz val="7"/>
        <rFont val="Times New Roman"/>
        <family val="1"/>
        <charset val="204"/>
      </rPr>
      <t>0</t>
    </r>
    <r>
      <rPr>
        <sz val="7"/>
        <color rgb="FFFF0000"/>
        <rFont val="Times New Roman"/>
        <family val="1"/>
        <charset val="204"/>
      </rPr>
      <t>1</t>
    </r>
    <r>
      <rPr>
        <sz val="7"/>
        <rFont val="Times New Roman"/>
        <family val="1"/>
        <charset val="204"/>
      </rPr>
      <t>0</t>
    </r>
  </si>
  <si>
    <t>1.2.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</si>
  <si>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</si>
  <si>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1.3.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</si>
  <si>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</si>
  <si>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1.4.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</si>
  <si>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</si>
  <si>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1.5.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</si>
  <si>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</si>
  <si>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rPr>
        <sz val="7"/>
        <rFont val="Times New Roman"/>
        <family val="1"/>
        <charset val="204"/>
      </rPr>
      <t>0</t>
    </r>
    <r>
      <rPr>
        <sz val="7"/>
        <color rgb="FFFF0000"/>
        <rFont val="Times New Roman"/>
        <family val="1"/>
        <charset val="204"/>
      </rPr>
      <t>2</t>
    </r>
    <r>
      <rPr>
        <sz val="7"/>
        <rFont val="Times New Roman"/>
        <family val="1"/>
        <charset val="204"/>
      </rPr>
      <t>0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</si>
  <si>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</si>
  <si>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1.6.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</si>
  <si>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</si>
  <si>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rPr>
        <sz val="7"/>
        <rFont val="Times New Roman"/>
        <family val="1"/>
        <charset val="204"/>
      </rPr>
      <t>0</t>
    </r>
    <r>
      <rPr>
        <sz val="7"/>
        <color rgb="FFFF0000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>0</t>
    </r>
  </si>
  <si>
    <t>1.7.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</si>
  <si>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</si>
  <si>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030</t>
  </si>
  <si>
    <t>1.8.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</si>
  <si>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</si>
  <si>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Акцизы по подакцизным товарам (продукции), производимым на территории Российской Федерации</t>
  </si>
  <si>
    <t>100</t>
  </si>
  <si>
    <t>03</t>
  </si>
  <si>
    <t>2.1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</si>
  <si>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</si>
  <si>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rPr>
        <sz val="7"/>
        <color rgb="FFFF0000"/>
        <rFont val="Times New Roman"/>
        <family val="1"/>
        <charset val="204"/>
      </rPr>
      <t>23</t>
    </r>
    <r>
      <rPr>
        <sz val="7"/>
        <rFont val="Times New Roman"/>
        <family val="1"/>
        <charset val="204"/>
      </rPr>
      <t>0</t>
    </r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</si>
  <si>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</si>
  <si>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</si>
  <si>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rPr>
        <sz val="7"/>
        <color rgb="FFFF0000"/>
        <rFont val="Times New Roman"/>
        <family val="1"/>
        <charset val="204"/>
      </rPr>
      <t>24</t>
    </r>
    <r>
      <rPr>
        <sz val="7"/>
        <rFont val="Times New Roman"/>
        <family val="1"/>
        <charset val="204"/>
      </rPr>
      <t>0</t>
    </r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</si>
  <si>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</si>
  <si>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</si>
  <si>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rPr>
        <sz val="7"/>
        <color rgb="FFFF0000"/>
        <rFont val="Times New Roman"/>
        <family val="1"/>
        <charset val="204"/>
      </rPr>
      <t>25</t>
    </r>
    <r>
      <rPr>
        <sz val="7"/>
        <rFont val="Times New Roman"/>
        <family val="1"/>
        <charset val="204"/>
      </rPr>
      <t>0</t>
    </r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</si>
  <si>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</si>
  <si>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</si>
  <si>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rPr>
        <sz val="7"/>
        <color rgb="FFFF0000"/>
        <rFont val="Times New Roman"/>
        <family val="1"/>
        <charset val="204"/>
      </rPr>
      <t>26</t>
    </r>
    <r>
      <rPr>
        <sz val="7"/>
        <rFont val="Times New Roman"/>
        <family val="1"/>
        <charset val="204"/>
      </rPr>
      <t>0</t>
    </r>
  </si>
  <si>
    <t>Единый сельхозналог</t>
  </si>
  <si>
    <t>05</t>
  </si>
  <si>
    <t>3.1.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</si>
  <si>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</si>
  <si>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010</t>
  </si>
  <si>
    <t>Имущественные налоги в т.ч</t>
  </si>
  <si>
    <t>06</t>
  </si>
  <si>
    <t>4.1.1.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</si>
  <si>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</si>
  <si>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</t>
  </si>
  <si>
    <t>4.1.2.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</si>
  <si>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</si>
  <si>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4.2</t>
  </si>
  <si>
    <t>Земельный налог в т.ч.</t>
  </si>
  <si>
    <t>4.2.1.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</si>
  <si>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</si>
  <si>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rPr>
        <sz val="7"/>
        <rFont val="Times New Roman"/>
        <family val="1"/>
        <charset val="204"/>
      </rPr>
      <t>0</t>
    </r>
    <r>
      <rPr>
        <sz val="7"/>
        <color rgb="FFFF0000"/>
        <rFont val="Times New Roman"/>
        <family val="1"/>
        <charset val="204"/>
      </rPr>
      <t>33</t>
    </r>
  </si>
  <si>
    <t>4.2.2.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</si>
  <si>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</si>
  <si>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033</t>
  </si>
  <si>
    <t>4.2.3.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</si>
  <si>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</si>
  <si>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rPr>
        <sz val="7"/>
        <rFont val="Times New Roman"/>
        <family val="1"/>
        <charset val="204"/>
      </rPr>
      <t>0</t>
    </r>
    <r>
      <rPr>
        <sz val="7"/>
        <color rgb="FFFF0000"/>
        <rFont val="Times New Roman"/>
        <family val="1"/>
        <charset val="204"/>
      </rPr>
      <t>43</t>
    </r>
  </si>
  <si>
    <t>4.2.4.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</si>
  <si>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</si>
  <si>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043</t>
  </si>
  <si>
    <t>Доходы от сдачи в аренду имущества, составляющего казну сельских поселений (за исключением земельных участков)</t>
  </si>
  <si>
    <t>007</t>
  </si>
  <si>
    <t>11</t>
  </si>
  <si>
    <t>075</t>
  </si>
  <si>
    <t>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</si>
  <si>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</si>
  <si>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</t>
  </si>
  <si>
    <t>045</t>
  </si>
  <si>
    <t>Прочие доходы от компенсации затрат бюджетов сельских поселений</t>
  </si>
  <si>
    <t>13</t>
  </si>
  <si>
    <t>995</t>
  </si>
  <si>
    <t>130</t>
  </si>
  <si>
    <t>Невыясненные поступления, зачисляемые в бюджеты сельских поселений</t>
  </si>
  <si>
    <t>17</t>
  </si>
  <si>
    <t>050</t>
  </si>
  <si>
    <t>180</t>
  </si>
  <si>
    <t>II</t>
  </si>
  <si>
    <t>Межбюджетные трансферты всего, в т.ч.</t>
  </si>
  <si>
    <t>2</t>
  </si>
  <si>
    <t>Дотации бюджетам сельских поселений на выравнивание бюджетной обеспеченности из бюджета субъекта Российской Федерации</t>
  </si>
  <si>
    <t>15</t>
  </si>
  <si>
    <t>001</t>
  </si>
  <si>
    <t>150</t>
  </si>
  <si>
    <t>2.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</si>
  <si>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</si>
  <si>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35</t>
  </si>
  <si>
    <t>118</t>
  </si>
  <si>
    <t>3.</t>
  </si>
  <si>
    <t>Субвенции бюджетам сельских поселений на выполнение передаваемых полномочий субъектов Российской Федерации</t>
  </si>
  <si>
    <t>30</t>
  </si>
  <si>
    <t>024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</si>
  <si>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</si>
  <si>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25</t>
  </si>
  <si>
    <t>555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</si>
  <si>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</si>
  <si>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</si>
  <si>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Прочие субсидии бюджетам сельских поселений (дороги)</t>
  </si>
  <si>
    <t>29</t>
  </si>
  <si>
    <t>999</t>
  </si>
  <si>
    <t>Прочие межбюджетные трансферты, передаваемые бюджетам сельских поселений</t>
  </si>
  <si>
    <t>49</t>
  </si>
  <si>
    <t>Прочие безвозмездные поступления в бюджеты сельских поселений</t>
  </si>
  <si>
    <t>07</t>
  </si>
  <si>
    <t xml:space="preserve">Приложение   2                                                                                                                                                                                                                                  к Решению Совета Кааламского сельского поселения № 73 от 28.01.2021г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</si>
  <si>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Ведомственная структура расходов  бюджета Кааламского сельского поселения </t>
  </si>
  <si>
    <t>№ п/п</t>
  </si>
  <si>
    <t>Главные распорядители бюджетных средств</t>
  </si>
  <si>
    <t>Код мин-ва</t>
  </si>
  <si>
    <t>Раздел</t>
  </si>
  <si>
    <t>Подраздел</t>
  </si>
  <si>
    <t>Целевая статья</t>
  </si>
  <si>
    <t>Вид расходов</t>
  </si>
  <si>
    <t xml:space="preserve">Всего расходы 2021г </t>
  </si>
  <si>
    <t xml:space="preserve">Всего расходы 2022г </t>
  </si>
  <si>
    <t xml:space="preserve">Всего расходы 2023г </t>
  </si>
  <si>
    <t>АДМИНИСТРАЦИЯ Кааламского сельского поселения</t>
  </si>
  <si>
    <t>Общегосударственные вопросы</t>
  </si>
  <si>
    <t>1.1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</si>
  <si>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</si>
  <si>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</t>
  </si>
  <si>
    <t>Обеспечение деятельности органов местного самоуправления сельского поселения</t>
  </si>
  <si>
    <t>02 0 01 00000</t>
  </si>
  <si>
    <t>Финансирование деятельности Главы  поселения (Расходы на выплаты персоналу государственных (муниципальных) органов)</t>
  </si>
  <si>
    <t>02 0 01 00020</t>
  </si>
  <si>
    <t>121</t>
  </si>
  <si>
    <t>Финансирование деятельности Главы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</si>
  <si>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</si>
  <si>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</si>
  <si>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</si>
  <si>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t>02 0 0100030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</si>
  <si>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</si>
  <si>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</si>
  <si>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</si>
  <si>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Осуществление полномочий исполнительно-распорядительными органами местного самоуправления </t>
  </si>
  <si>
    <t>02 0 01 00040</t>
  </si>
  <si>
    <t>Осуществление полномочий исполнительно-распорядительными органами местного самоуправления (Расходы на выплаты персоналу государственных (муниципальных) органов)</t>
  </si>
  <si>
    <t>Осуществление полномочий исполнительно-распорядительными органами местного самоуправления (Иные выплаты персоналу государственных (муниципальных) органов, за исключением фонда оплаты труда)</t>
  </si>
  <si>
    <t>122</t>
  </si>
  <si>
    <t>Осуществление полномочий исполнительно-распорядительными органами местного самоуправления (Взносы по обязательному социальному страхованию на выплаты денежного содержания и иные выплаты) работникам государственных (муниципальных) органов</t>
  </si>
  <si>
    <t>Осуществление полномочий исполнительно-распорядительными органами местного самоуправления (Прочие закупки товаров, работ и услуг для обеспечения государственных (муниципальных) нужд)</t>
  </si>
  <si>
    <t>244</t>
  </si>
  <si>
    <t>Осуществление полномочий исполнительно-распорядительными органами местного самоуправления (Уплата налогов, сборов, иных платежей)</t>
  </si>
  <si>
    <t>853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</si>
  <si>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</si>
  <si>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02 0 01 24214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</si>
  <si>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</si>
  <si>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</t>
  </si>
  <si>
    <t>02 0 06 00000</t>
  </si>
  <si>
    <t>Осуществление полномочий Контрольно-счетного органа Кааламского сельского поселения</t>
  </si>
  <si>
    <t>02 0 06 00106</t>
  </si>
  <si>
    <t>Иные межбюджетные трансферты</t>
  </si>
  <si>
    <t>540</t>
  </si>
  <si>
    <t>Резервный фонд администрации Кааламского сельского поселения</t>
  </si>
  <si>
    <t>Резервные средства</t>
  </si>
  <si>
    <t>02 0 09 00000</t>
  </si>
  <si>
    <t>рф</t>
  </si>
  <si>
    <t>Резервный фонд администрации Кааламского сельского поселения (Резервные средства)</t>
  </si>
  <si>
    <t>02 0 09 00111</t>
  </si>
  <si>
    <t>870</t>
  </si>
  <si>
    <t>Другие общегосударственные вопросы</t>
  </si>
  <si>
    <t>Прочие мероприятия в части других общегосударственных вопросов</t>
  </si>
  <si>
    <t>02 0 13 00000</t>
  </si>
  <si>
    <t>Арендная плата за пользование имуществом</t>
  </si>
  <si>
    <t>02 0 13 00114</t>
  </si>
  <si>
    <t>Прочие мероприятия в части других общегосударственных вопросов, в т.ч. содержание муниципального имущества (Прочие закупки товаров, работ и услуг для обеспечения государственных (муниципальных) нужд)</t>
  </si>
  <si>
    <t>02 0 13 00113</t>
  </si>
  <si>
    <t>Прочие мероприятия в части других общегосударственных вопросов, в т.ч. содержание муниципального имущества  (Закупка энергетических ресурсов для обеспечения государственных (муниципальных) нужд)</t>
  </si>
  <si>
    <t>247</t>
  </si>
  <si>
    <t>Прочие мероприятия в части других общегосударственных вопросов, в т.ч. содержание муниципального имущества (Исполнение судебных актов)</t>
  </si>
  <si>
    <t>831</t>
  </si>
  <si>
    <t>Прочие мероприятия в части других общегосударственных вопросов, в т.ч. содержание муниципального имущества (Уплата налога на имущество и земельного налога)</t>
  </si>
  <si>
    <t>851</t>
  </si>
  <si>
    <t>Прочие мероприятия в части других общегосударственных вопросов, в т.ч. содержание муниципального имущества (Уплата прочих налогов, сборов (трансп.налог)</t>
  </si>
  <si>
    <t>852</t>
  </si>
  <si>
    <t>Прочие мероприятия в части других общегосударственных вопросов, в т.ч. содержание муниципального имущества (Уплата  иных платежей)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</si>
  <si>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</si>
  <si>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</si>
  <si>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</si>
  <si>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02 0 02 00000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</si>
  <si>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</si>
  <si>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02 0 02 51180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</si>
  <si>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(Фонд оплаты труда государственных (муниципальных) органов)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</si>
  <si>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(Иные выплаты персоналу государственных (муниципальных) органов, за исключением фонда оплаты труда)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</si>
  <si>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</si>
  <si>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(Прочие закупки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</si>
  <si>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</si>
  <si>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3.1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</si>
  <si>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</si>
  <si>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ЧС и пожарной безопасности</t>
  </si>
  <si>
    <t>02 0 03 00000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</si>
  <si>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</si>
  <si>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02 0 03 00309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</si>
  <si>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(Прочие закупки товаров, работ и услуг для обеспечения государственных (муниципальных) нужд)</t>
  </si>
  <si>
    <t>3.2</t>
  </si>
  <si>
    <t>Другие вопросы в области национальной безопасности и правоохранительной деятельности</t>
  </si>
  <si>
    <t xml:space="preserve">03 </t>
  </si>
  <si>
    <t>14</t>
  </si>
  <si>
    <t>Мероприятия по ЧС</t>
  </si>
  <si>
    <t>Мероприятия по обеспечению первичных мер пожарной безопасности в границах населенных пунктов поселения</t>
  </si>
  <si>
    <t>02 0 03 00314</t>
  </si>
  <si>
    <t>Мероприятия по обеспечению первичных мер пожарной безопасности в границах населенных пунктов поселения (Прочие закупки товаров, работ и услуг для обеспечения государственных (муниципальных) нужд)</t>
  </si>
  <si>
    <t>Национальная экономика</t>
  </si>
  <si>
    <t>4.1</t>
  </si>
  <si>
    <t>Дорожное хозяйство (дорожные фонды)</t>
  </si>
  <si>
    <t xml:space="preserve">Содержание и ремонт дорог </t>
  </si>
  <si>
    <t>02 0 04 00000</t>
  </si>
  <si>
    <t>Содержание и ремонт дорог общего пользования местного значения</t>
  </si>
  <si>
    <t>02 0 04 00409</t>
  </si>
  <si>
    <t>Содержание и ремонт дорог общего пользования местного значения (Прочие закупки товаров, работ и услуг для обеспечения государственных (муниципальных) нужд)</t>
  </si>
  <si>
    <t>Содержание и ремонт дорог общего пользования местного значения (Уплата  иных платежей)</t>
  </si>
  <si>
    <t>5</t>
  </si>
  <si>
    <t>Жилищно-коммунальное хозяйство</t>
  </si>
  <si>
    <t>5.1</t>
  </si>
  <si>
    <t>Благоустройство</t>
  </si>
  <si>
    <t xml:space="preserve">Благоустройство </t>
  </si>
  <si>
    <t>02 0 05 00000</t>
  </si>
  <si>
    <t>Уличное освещение (Прочие закупки товаров, работ и услуг для обеспечения государственных (муниципальных) нужд)</t>
  </si>
  <si>
    <t>02 0 05 00501</t>
  </si>
  <si>
    <t>Уличное освещение (Закупка энергетических ресурсов для обеспечения государственных (муниципальных) нужд)</t>
  </si>
  <si>
    <t>Уличное освещение (Исполнение судебных актов)</t>
  </si>
  <si>
    <t>Благоустройство территории  (Прочие закупки товаров, работ и услуг для обеспечения государственных (муниципальных) нужд)</t>
  </si>
  <si>
    <t>02 0 05 00503</t>
  </si>
  <si>
    <t>Благоустройство территории  (Исполнение судебных актов)</t>
  </si>
  <si>
    <t>Поддержка местных инициатив граждан, проживающих в муниципальных образованиях (за счет средств бюджета РК) (Прочие закупки товаров, работ и услуг для обеспечения государственных (муниципальных) нужд за счет средств бюджета РК)</t>
  </si>
  <si>
    <t>02 0 05 43140</t>
  </si>
  <si>
    <t>Поддержка местных инициатив граждан, проживающих в муниципальных образованиях (за счет средств местного бюджета) (Прочие закупки товаров, работ и услуг для обеспечения государственных (муниципальных) нужд (за счет средств местного бюджета)</t>
  </si>
  <si>
    <t>02 0 05 S3140</t>
  </si>
  <si>
    <t>Поддержка местных инициатив граждан, проживающих в муниципальных образованиях (Прочие закупки товаров, работ и услуг для обеспечения государственных (муниципальных) нужд (за счет привлеченных средств)</t>
  </si>
  <si>
    <t>Комплексное развитие сельских территорий (за счет средств бюджета РК и ФБ) (Прочие закупки товаров, работ и услуг для обеспечения государственных (муниципальных) нужд (за счет средств бюджета РК и ФБ)</t>
  </si>
  <si>
    <t>02 0 05 L5763</t>
  </si>
  <si>
    <t>Комплексное развитие сельских территорий (за счет средств местного бюджета) (Прочие закупки товаров, работ и услуг для обеспечения государственных (муниципальных) нужд (за счет средств местного бюджета)</t>
  </si>
  <si>
    <t>Комплексное развитие сельских территорий (Прочие закупки товаров, работ и услуг для обеспечения государственных (муниципальных) нужд (за счет привлеченных средств)</t>
  </si>
  <si>
    <t xml:space="preserve">Муниципальная программа «Формирование современной городской среды на территории Кааламского сельского поселения на 2018 - 2022 годы» в рамках реализации приоритетного проекта «Формирование комфортной городской среды» </t>
  </si>
  <si>
    <t xml:space="preserve">Муниципальная программа </t>
  </si>
  <si>
    <r>
      <rPr>
        <sz val="9"/>
        <rFont val="Times New Roman"/>
        <family val="1"/>
        <charset val="204"/>
      </rPr>
      <t xml:space="preserve">01 0 </t>
    </r>
    <r>
      <rPr>
        <sz val="9"/>
        <color rgb="FFFF0000"/>
        <rFont val="Times New Roman"/>
        <family val="1"/>
        <charset val="204"/>
      </rPr>
      <t>00</t>
    </r>
    <r>
      <rPr>
        <sz val="9"/>
        <rFont val="Times New Roman"/>
        <family val="1"/>
        <charset val="204"/>
      </rPr>
      <t xml:space="preserve"> 00000</t>
    </r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</si>
  <si>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 на 2018 - 2022 годы»</t>
  </si>
  <si>
    <r>
      <rPr>
        <sz val="9"/>
        <rFont val="Times New Roman"/>
        <family val="1"/>
        <charset val="204"/>
      </rPr>
      <t xml:space="preserve">01 0 </t>
    </r>
    <r>
      <rPr>
        <sz val="9"/>
        <color rgb="FFFF0000"/>
        <rFont val="Times New Roman"/>
        <family val="1"/>
        <charset val="204"/>
      </rPr>
      <t xml:space="preserve">F2 </t>
    </r>
    <r>
      <rPr>
        <sz val="9"/>
        <rFont val="Times New Roman"/>
        <family val="1"/>
        <charset val="204"/>
      </rPr>
      <t>0000</t>
    </r>
    <r>
      <rPr>
        <sz val="9"/>
        <color rgb="FFFF0000"/>
        <rFont val="Times New Roman"/>
        <family val="1"/>
        <charset val="204"/>
      </rPr>
      <t>0</t>
    </r>
  </si>
  <si>
    <t>Муниципальная программа «Формирование современной городской среды на территории Кааламского сельского поселения на 2018 - 2022 годы»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(за счет средств бюджета РК и ФБ )</t>
  </si>
  <si>
    <r>
      <rPr>
        <sz val="9"/>
        <rFont val="Times New Roman"/>
        <family val="1"/>
        <charset val="204"/>
      </rPr>
      <t xml:space="preserve">01 0 </t>
    </r>
    <r>
      <rPr>
        <sz val="9"/>
        <color rgb="FFFF0000"/>
        <rFont val="Times New Roman"/>
        <family val="1"/>
        <charset val="204"/>
      </rPr>
      <t xml:space="preserve">F2 </t>
    </r>
    <r>
      <rPr>
        <sz val="9"/>
        <rFont val="Times New Roman"/>
        <family val="1"/>
        <charset val="204"/>
      </rPr>
      <t>5555</t>
    </r>
    <r>
      <rPr>
        <sz val="9"/>
        <color rgb="FFFF0000"/>
        <rFont val="Times New Roman"/>
        <family val="1"/>
        <charset val="204"/>
      </rPr>
      <t>0</t>
    </r>
  </si>
  <si>
    <t>Муниципальная программа «Формирование современной городской среды на территории Кааламского сельского поселения на 2018 - 2022 годы»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 (за счет средств местного бюджета )</t>
  </si>
  <si>
    <r>
      <rPr>
        <sz val="9"/>
        <rFont val="Times New Roman"/>
        <family val="1"/>
        <charset val="204"/>
      </rPr>
      <t xml:space="preserve">01 0 </t>
    </r>
    <r>
      <rPr>
        <sz val="9"/>
        <color rgb="FFFF0000"/>
        <rFont val="Times New Roman"/>
        <family val="1"/>
        <charset val="204"/>
      </rPr>
      <t>F2 5</t>
    </r>
    <r>
      <rPr>
        <sz val="9"/>
        <rFont val="Times New Roman"/>
        <family val="1"/>
        <charset val="204"/>
      </rPr>
      <t>555</t>
    </r>
    <r>
      <rPr>
        <sz val="9"/>
        <color rgb="FFFF0000"/>
        <rFont val="Times New Roman"/>
        <family val="1"/>
        <charset val="204"/>
      </rPr>
      <t>0</t>
    </r>
  </si>
  <si>
    <t>6.</t>
  </si>
  <si>
    <t>Образование</t>
  </si>
  <si>
    <t xml:space="preserve">Молодежная политика </t>
  </si>
  <si>
    <t>02 0 07 00000</t>
  </si>
  <si>
    <t>Мероприятия по работе с детьми и молодежью (Прочие закупки товаров, работ и услуг для обеспечения государственных (муниципальных) нужд)</t>
  </si>
  <si>
    <t>02 0 07 00707</t>
  </si>
  <si>
    <t>7.</t>
  </si>
  <si>
    <t xml:space="preserve">Культура, кинематография </t>
  </si>
  <si>
    <t xml:space="preserve">08 </t>
  </si>
  <si>
    <t>Культура</t>
  </si>
  <si>
    <t>08</t>
  </si>
  <si>
    <t xml:space="preserve">Дворцы и дома культуры, другие учреждения культуры </t>
  </si>
  <si>
    <t>02 0 08 00000</t>
  </si>
  <si>
    <t>Обеспечение деятельности муниципального автономного учреждения культуры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</si>
  <si>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02 0 08 00801</t>
  </si>
  <si>
    <t>621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</si>
  <si>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сферы)(за счет средств бюджета РК)</t>
  </si>
  <si>
    <t>02 0 08 43250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</si>
  <si>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сферы)(софин. за счет средств МБ)</t>
  </si>
  <si>
    <t>02 0 08 S3250</t>
  </si>
  <si>
    <t>8.</t>
  </si>
  <si>
    <t>Социальная политика</t>
  </si>
  <si>
    <t>Социальное обеспечение населения</t>
  </si>
  <si>
    <t xml:space="preserve">Адресная материальная помощь </t>
  </si>
  <si>
    <t>02 0 10 00000</t>
  </si>
  <si>
    <t>Предоставление адресной материальной помощи гражданам (семьям), оказавшимся в трудной жизненной ситуации (Пособия, компенсации и иные социальные выплаты гражданам, кроме публичных нормативных обязательств)</t>
  </si>
  <si>
    <t>02 0 10 01003</t>
  </si>
  <si>
    <t>321</t>
  </si>
  <si>
    <t>9.</t>
  </si>
  <si>
    <t>Физическая культура и спорт</t>
  </si>
  <si>
    <t>Массовый спорт</t>
  </si>
  <si>
    <t>Физическая культура и массовый спорт</t>
  </si>
  <si>
    <t>02 0 11 00000</t>
  </si>
  <si>
    <t>Мероприятия в сфере физической культуры и массового спорта (Прочие закупки товаров, работ и услуг для обеспечения государственных (муниципальных) нужд)</t>
  </si>
  <si>
    <t>02 0 11 01102</t>
  </si>
  <si>
    <t>ИТОГО</t>
  </si>
  <si>
    <t xml:space="preserve">Приложение   3                                                                                                                                                                                                                                    к Решению Совета Кааламского сельского поселения № 73 от 28.01.2021г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</si>
  <si>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Распределение бюджетных ассигнований по разделам, целевым статьям и видам расходов классификации расходов бюджета</t>
  </si>
  <si>
    <t xml:space="preserve">Приложение   4                                                                                                                                                                                                                                    к Решению Совета Кааламского сельского поселения № 73 от 28.01.2021г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</si>
  <si>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</si>
  <si>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</si>
  <si>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 Сумма, тыс. руб. 2020г</t>
  </si>
  <si>
    <t xml:space="preserve"> Сумма, тыс. руб. 2021г</t>
  </si>
  <si>
    <t xml:space="preserve"> Сумма, тыс. руб. 2022г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</si>
  <si>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</si>
  <si>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</si>
  <si>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</si>
  <si>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 xml:space="preserve">Приложение   5                                                                                                                 к Решению Совета Кааламского сельского поселения № 73 от 28.01.2021г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</si>
  <si>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Источники финансирования дефицита бюджета Кааламского сельского поселения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</si>
  <si>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</si>
  <si>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</si>
  <si>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</si>
  <si>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</si>
  <si>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</si>
  <si>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</si>
  <si>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>-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</si>
  <si>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</si>
  <si>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</si>
  <si>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800</t>
  </si>
  <si>
    <t>Погашение  бюджетами  сельских поселений кредитов от кредитных организаций в валюте Российской Федерации</t>
  </si>
  <si>
    <t>810</t>
  </si>
  <si>
    <t xml:space="preserve">Бюджетные кредиты от других бюджетов бюджетной системы Российской Федерации </t>
  </si>
  <si>
    <t>2.1.</t>
  </si>
  <si>
    <t>Получение бюджетных кредитов от других бюджетов бюджетной системы Российской Федерации в валюте Российской Федерации</t>
  </si>
  <si>
    <t>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</si>
  <si>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</si>
  <si>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710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</si>
  <si>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</si>
  <si>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</si>
  <si>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r>
      <rPr>
        <sz val="8"/>
        <rFont val="Times New Roman"/>
        <family val="1"/>
        <charset val="204"/>
      </rPr>
      <t>Погашение бюджетами  сельских поселений кредитов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</si>
  <si>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</si>
  <si>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</si>
  <si>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</si>
  <si>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</si>
  <si>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</si>
  <si>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</si>
  <si>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510</t>
  </si>
  <si>
    <t>3.2.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</si>
  <si>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</si>
  <si>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</si>
  <si>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</si>
  <si>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</si>
  <si>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610</t>
  </si>
  <si>
    <t>4.</t>
  </si>
  <si>
    <t>Иные источники внутреннего финансирования дефицитов бюджетов</t>
  </si>
  <si>
    <t>4.1.</t>
  </si>
  <si>
    <t>Исполнение государственных и муниципальных гарантий в валюте Российской Федерации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</si>
  <si>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</si>
  <si>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Доходы</t>
  </si>
  <si>
    <t>Расходы</t>
  </si>
  <si>
    <t>дефицит</t>
  </si>
  <si>
    <t>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</si>
</sst>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_р_."/>
    <numFmt numFmtId="167" formatCode="000"/>
    <numFmt numFmtId="168" formatCode="d\-mmm"/>
  </numFmts>
  <fonts count="3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Courier New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66CC"/>
      <name val="Times New Roman"/>
      <family val="1"/>
      <charset val="204"/>
    </font>
    <font>
      <sz val="9"/>
      <name val="Arial Cyr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rgb="FF0066CC"/>
      <name val="Times New Roman"/>
      <family val="1"/>
      <charset val="204"/>
    </font>
    <font>
      <sz val="9"/>
      <name val="Times New Roman"/>
      <family val="1"/>
    </font>
    <font>
      <sz val="9"/>
      <color rgb="FF000000"/>
      <name val="Times New Roman"/>
      <family val="1"/>
      <charset val="204"/>
    </font>
    <font>
      <b/>
      <i/>
      <sz val="9"/>
      <color rgb="FF0066CC"/>
      <name val="Times New Roman"/>
      <family val="1"/>
      <charset val="204"/>
    </font>
    <font>
      <i/>
      <sz val="9"/>
      <color rgb="FF0066CC"/>
      <name val="Times New Roman"/>
      <family val="1"/>
      <charset val="204"/>
    </font>
    <font>
      <b/>
      <sz val="9"/>
      <name val="Times New Roman"/>
      <family val="1"/>
    </font>
    <font>
      <sz val="9"/>
      <color rgb="FFFF66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37" fillId="0" borderId="0"/>
    <xf numFmtId="0" fontId="3" fillId="0" borderId="0"/>
  </cellStyleXfs>
  <cellXfs count="216">
    <xf numFmtId="0" fontId="0" fillId="0" borderId="0" xfId="0"/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4" fillId="0" borderId="2" xfId="2" applyFont="1" applyBorder="1" applyAlignment="1">
      <alignment horizontal="center" vertical="center" wrapText="1"/>
    </xf>
    <xf numFmtId="1" fontId="34" fillId="0" borderId="2" xfId="4" applyNumberFormat="1" applyFont="1" applyBorder="1" applyAlignment="1">
      <alignment horizontal="center"/>
    </xf>
    <xf numFmtId="0" fontId="35" fillId="0" borderId="1" xfId="4" applyFont="1" applyBorder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center"/>
    </xf>
    <xf numFmtId="0" fontId="5" fillId="0" borderId="2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center" wrapText="1"/>
    </xf>
    <xf numFmtId="1" fontId="4" fillId="0" borderId="2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6" fillId="0" borderId="0" xfId="4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2" xfId="4" applyNumberFormat="1" applyFont="1" applyBorder="1" applyAlignment="1">
      <alignment horizontal="center"/>
    </xf>
    <xf numFmtId="0" fontId="7" fillId="0" borderId="3" xfId="2" applyFont="1" applyBorder="1" applyAlignment="1">
      <alignment horizontal="center" vertical="top" wrapText="1"/>
    </xf>
    <xf numFmtId="0" fontId="4" fillId="0" borderId="2" xfId="0" applyFont="1" applyBorder="1"/>
    <xf numFmtId="0" fontId="8" fillId="0" borderId="2" xfId="4" applyFont="1" applyBorder="1" applyAlignment="1">
      <alignment horizontal="center" vertical="center" textRotation="90" wrapText="1"/>
    </xf>
    <xf numFmtId="0" fontId="8" fillId="0" borderId="3" xfId="4" applyFont="1" applyBorder="1" applyAlignment="1">
      <alignment horizontal="center" vertical="center" textRotation="90" wrapText="1"/>
    </xf>
    <xf numFmtId="164" fontId="4" fillId="2" borderId="4" xfId="4" applyNumberFormat="1" applyFont="1" applyFill="1" applyBorder="1" applyAlignment="1">
      <alignment horizontal="right" vertical="center" wrapText="1"/>
    </xf>
    <xf numFmtId="164" fontId="4" fillId="0" borderId="4" xfId="4" applyNumberFormat="1" applyFont="1" applyBorder="1" applyAlignment="1">
      <alignment horizontal="right" vertical="center" wrapText="1"/>
    </xf>
    <xf numFmtId="1" fontId="4" fillId="0" borderId="4" xfId="4" applyNumberFormat="1" applyFont="1" applyBorder="1" applyAlignment="1">
      <alignment horizontal="center"/>
    </xf>
    <xf numFmtId="49" fontId="9" fillId="0" borderId="2" xfId="2" applyNumberFormat="1" applyFont="1" applyBorder="1" applyAlignment="1">
      <alignment vertical="center" wrapText="1"/>
    </xf>
    <xf numFmtId="49" fontId="10" fillId="0" borderId="2" xfId="4" applyNumberFormat="1" applyFont="1" applyBorder="1" applyAlignment="1">
      <alignment horizontal="center"/>
    </xf>
    <xf numFmtId="4" fontId="11" fillId="2" borderId="4" xfId="4" applyNumberFormat="1" applyFont="1" applyFill="1" applyBorder="1" applyAlignment="1">
      <alignment horizontal="right" vertical="center"/>
    </xf>
    <xf numFmtId="4" fontId="12" fillId="0" borderId="2" xfId="4" applyNumberFormat="1" applyFont="1" applyBorder="1" applyAlignment="1">
      <alignment horizontal="right" vertical="center"/>
    </xf>
    <xf numFmtId="1" fontId="6" fillId="3" borderId="2" xfId="4" applyNumberFormat="1" applyFont="1" applyFill="1" applyBorder="1" applyAlignment="1">
      <alignment horizontal="center"/>
    </xf>
    <xf numFmtId="0" fontId="9" fillId="3" borderId="2" xfId="2" applyFont="1" applyFill="1" applyBorder="1" applyAlignment="1">
      <alignment wrapText="1"/>
    </xf>
    <xf numFmtId="49" fontId="10" fillId="3" borderId="2" xfId="4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/>
    </xf>
    <xf numFmtId="1" fontId="4" fillId="4" borderId="2" xfId="4" applyNumberFormat="1" applyFont="1" applyFill="1" applyBorder="1" applyAlignment="1">
      <alignment horizontal="center"/>
    </xf>
    <xf numFmtId="0" fontId="5" fillId="4" borderId="2" xfId="4" applyFont="1" applyFill="1" applyBorder="1" applyAlignment="1">
      <alignment wrapText="1"/>
    </xf>
    <xf numFmtId="49" fontId="5" fillId="4" borderId="2" xfId="4" applyNumberFormat="1" applyFont="1" applyFill="1" applyBorder="1" applyAlignment="1">
      <alignment horizontal="center" vertical="center"/>
    </xf>
    <xf numFmtId="4" fontId="5" fillId="3" borderId="2" xfId="4" applyNumberFormat="1" applyFont="1" applyFill="1" applyBorder="1" applyAlignment="1">
      <alignment horizontal="center" vertical="center"/>
    </xf>
    <xf numFmtId="4" fontId="5" fillId="5" borderId="2" xfId="4" applyNumberFormat="1" applyFont="1" applyFill="1" applyBorder="1" applyAlignment="1">
      <alignment horizontal="center" vertical="center"/>
    </xf>
    <xf numFmtId="0" fontId="5" fillId="0" borderId="2" xfId="5" applyFont="1" applyBorder="1" applyAlignment="1">
      <alignment wrapText="1"/>
    </xf>
    <xf numFmtId="49" fontId="5" fillId="0" borderId="2" xfId="4" applyNumberFormat="1" applyFont="1" applyBorder="1" applyAlignment="1">
      <alignment horizontal="center" vertical="center"/>
    </xf>
    <xf numFmtId="4" fontId="5" fillId="3" borderId="4" xfId="4" applyNumberFormat="1" applyFont="1" applyFill="1" applyBorder="1" applyAlignment="1">
      <alignment horizontal="center" vertical="center"/>
    </xf>
    <xf numFmtId="4" fontId="5" fillId="5" borderId="4" xfId="4" applyNumberFormat="1" applyFont="1" applyFill="1" applyBorder="1" applyAlignment="1">
      <alignment horizontal="center" vertical="center"/>
    </xf>
    <xf numFmtId="0" fontId="5" fillId="5" borderId="2" xfId="5" applyFont="1" applyFill="1" applyBorder="1" applyAlignment="1">
      <alignment wrapText="1"/>
    </xf>
    <xf numFmtId="49" fontId="5" fillId="5" borderId="2" xfId="4" applyNumberFormat="1" applyFont="1" applyFill="1" applyBorder="1" applyAlignment="1">
      <alignment horizontal="center" vertical="center"/>
    </xf>
    <xf numFmtId="1" fontId="4" fillId="0" borderId="2" xfId="4" applyNumberFormat="1" applyFont="1" applyBorder="1" applyAlignment="1">
      <alignment horizontal="center"/>
    </xf>
    <xf numFmtId="0" fontId="5" fillId="4" borderId="2" xfId="5" applyFont="1" applyFill="1" applyBorder="1" applyAlignment="1">
      <alignment wrapText="1"/>
    </xf>
    <xf numFmtId="4" fontId="14" fillId="5" borderId="4" xfId="4" applyNumberFormat="1" applyFont="1" applyFill="1" applyBorder="1" applyAlignment="1">
      <alignment horizontal="center" vertical="center"/>
    </xf>
    <xf numFmtId="49" fontId="14" fillId="0" borderId="2" xfId="4" applyNumberFormat="1" applyFont="1" applyBorder="1" applyAlignment="1">
      <alignment horizontal="center" vertical="center"/>
    </xf>
    <xf numFmtId="1" fontId="6" fillId="4" borderId="2" xfId="4" applyNumberFormat="1" applyFont="1" applyFill="1" applyBorder="1" applyAlignment="1">
      <alignment horizontal="center"/>
    </xf>
    <xf numFmtId="1" fontId="15" fillId="4" borderId="2" xfId="4" applyNumberFormat="1" applyFont="1" applyFill="1" applyBorder="1" applyAlignment="1">
      <alignment horizontal="center" vertical="center"/>
    </xf>
    <xf numFmtId="0" fontId="5" fillId="4" borderId="2" xfId="2" applyFont="1" applyFill="1" applyBorder="1" applyAlignment="1">
      <alignment vertical="center" wrapText="1"/>
    </xf>
    <xf numFmtId="1" fontId="4" fillId="0" borderId="2" xfId="4" applyNumberFormat="1" applyFont="1" applyBorder="1" applyAlignment="1">
      <alignment horizontal="center" vertical="center"/>
    </xf>
    <xf numFmtId="0" fontId="16" fillId="0" borderId="2" xfId="2" applyFont="1" applyBorder="1" applyAlignment="1">
      <alignment vertical="center" wrapText="1"/>
    </xf>
    <xf numFmtId="49" fontId="5" fillId="0" borderId="2" xfId="4" applyNumberFormat="1" applyFont="1" applyBorder="1" applyAlignment="1">
      <alignment horizontal="center" vertical="center"/>
    </xf>
    <xf numFmtId="1" fontId="17" fillId="5" borderId="2" xfId="4" applyNumberFormat="1" applyFont="1" applyFill="1" applyBorder="1" applyAlignment="1">
      <alignment horizontal="center" vertical="center"/>
    </xf>
    <xf numFmtId="0" fontId="16" fillId="5" borderId="2" xfId="2" applyFont="1" applyFill="1" applyBorder="1" applyAlignment="1">
      <alignment vertical="center" wrapText="1"/>
    </xf>
    <xf numFmtId="4" fontId="17" fillId="3" borderId="4" xfId="4" applyNumberFormat="1" applyFont="1" applyFill="1" applyBorder="1" applyAlignment="1">
      <alignment horizontal="center" vertical="center"/>
    </xf>
    <xf numFmtId="4" fontId="17" fillId="5" borderId="4" xfId="4" applyNumberFormat="1" applyFont="1" applyFill="1" applyBorder="1" applyAlignment="1">
      <alignment horizontal="center" vertical="center"/>
    </xf>
    <xf numFmtId="165" fontId="5" fillId="0" borderId="2" xfId="4" applyNumberFormat="1" applyFont="1" applyBorder="1" applyAlignment="1">
      <alignment horizontal="center" vertical="center"/>
    </xf>
    <xf numFmtId="1" fontId="6" fillId="4" borderId="2" xfId="4" applyNumberFormat="1" applyFont="1" applyFill="1" applyBorder="1" applyAlignment="1">
      <alignment horizontal="center" vertical="center"/>
    </xf>
    <xf numFmtId="1" fontId="16" fillId="4" borderId="2" xfId="3" applyNumberFormat="1" applyFont="1" applyFill="1" applyBorder="1" applyAlignment="1" applyProtection="1">
      <alignment vertical="center" wrapText="1"/>
      <protection locked="0"/>
    </xf>
    <xf numFmtId="165" fontId="5" fillId="4" borderId="2" xfId="4" applyNumberFormat="1" applyFont="1" applyFill="1" applyBorder="1" applyAlignment="1">
      <alignment horizontal="center" vertical="center"/>
    </xf>
    <xf numFmtId="0" fontId="5" fillId="4" borderId="2" xfId="4" applyFont="1" applyFill="1" applyBorder="1" applyAlignment="1">
      <alignment horizontal="center" vertical="center"/>
    </xf>
    <xf numFmtId="4" fontId="10" fillId="3" borderId="4" xfId="4" applyNumberFormat="1" applyFont="1" applyFill="1" applyBorder="1" applyAlignment="1">
      <alignment horizontal="center" vertical="center"/>
    </xf>
    <xf numFmtId="4" fontId="10" fillId="5" borderId="4" xfId="4" applyNumberFormat="1" applyFont="1" applyFill="1" applyBorder="1" applyAlignment="1">
      <alignment horizontal="center" vertical="center"/>
    </xf>
    <xf numFmtId="1" fontId="16" fillId="4" borderId="5" xfId="3" applyNumberFormat="1" applyFont="1" applyFill="1" applyBorder="1" applyAlignment="1" applyProtection="1">
      <alignment vertical="center" wrapText="1"/>
      <protection locked="0"/>
    </xf>
    <xf numFmtId="1" fontId="6" fillId="5" borderId="2" xfId="4" applyNumberFormat="1" applyFont="1" applyFill="1" applyBorder="1" applyAlignment="1">
      <alignment horizontal="center" vertical="center"/>
    </xf>
    <xf numFmtId="1" fontId="16" fillId="5" borderId="5" xfId="3" applyNumberFormat="1" applyFont="1" applyFill="1" applyBorder="1" applyAlignment="1" applyProtection="1">
      <alignment vertical="center" wrapText="1"/>
      <protection locked="0"/>
    </xf>
    <xf numFmtId="165" fontId="5" fillId="5" borderId="2" xfId="4" applyNumberFormat="1" applyFont="1" applyFill="1" applyBorder="1" applyAlignment="1">
      <alignment horizontal="center" vertical="center"/>
    </xf>
    <xf numFmtId="0" fontId="5" fillId="5" borderId="2" xfId="4" applyFont="1" applyFill="1" applyBorder="1" applyAlignment="1">
      <alignment horizontal="center" vertical="center"/>
    </xf>
    <xf numFmtId="0" fontId="5" fillId="5" borderId="5" xfId="0" applyFont="1" applyFill="1" applyBorder="1" applyAlignment="1">
      <alignment wrapText="1"/>
    </xf>
    <xf numFmtId="1" fontId="18" fillId="3" borderId="2" xfId="4" applyNumberFormat="1" applyFont="1" applyFill="1" applyBorder="1" applyAlignment="1">
      <alignment horizontal="center"/>
    </xf>
    <xf numFmtId="49" fontId="9" fillId="3" borderId="2" xfId="2" applyNumberFormat="1" applyFont="1" applyFill="1" applyBorder="1" applyAlignment="1">
      <alignment vertical="center" wrapText="1"/>
    </xf>
    <xf numFmtId="49" fontId="9" fillId="3" borderId="2" xfId="4" applyNumberFormat="1" applyFont="1" applyFill="1" applyBorder="1" applyAlignment="1">
      <alignment horizontal="center"/>
    </xf>
    <xf numFmtId="4" fontId="9" fillId="3" borderId="4" xfId="4" applyNumberFormat="1" applyFont="1" applyFill="1" applyBorder="1" applyAlignment="1">
      <alignment horizontal="center"/>
    </xf>
    <xf numFmtId="49" fontId="16" fillId="0" borderId="2" xfId="2" applyNumberFormat="1" applyFont="1" applyBorder="1" applyAlignment="1">
      <alignment vertical="center" wrapText="1"/>
    </xf>
    <xf numFmtId="49" fontId="5" fillId="0" borderId="2" xfId="4" applyNumberFormat="1" applyFont="1" applyBorder="1" applyAlignment="1">
      <alignment horizontal="center"/>
    </xf>
    <xf numFmtId="4" fontId="14" fillId="3" borderId="4" xfId="4" applyNumberFormat="1" applyFont="1" applyFill="1" applyBorder="1" applyAlignment="1">
      <alignment horizontal="center"/>
    </xf>
    <xf numFmtId="4" fontId="5" fillId="5" borderId="4" xfId="4" applyNumberFormat="1" applyFont="1" applyFill="1" applyBorder="1" applyAlignment="1">
      <alignment horizontal="center"/>
    </xf>
    <xf numFmtId="4" fontId="5" fillId="3" borderId="4" xfId="4" applyNumberFormat="1" applyFont="1" applyFill="1" applyBorder="1" applyAlignment="1">
      <alignment horizontal="center"/>
    </xf>
    <xf numFmtId="4" fontId="10" fillId="3" borderId="4" xfId="4" applyNumberFormat="1" applyFont="1" applyFill="1" applyBorder="1" applyAlignment="1">
      <alignment horizontal="center"/>
    </xf>
    <xf numFmtId="4" fontId="10" fillId="5" borderId="4" xfId="4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1" fontId="6" fillId="6" borderId="2" xfId="4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left" vertical="center" wrapText="1"/>
    </xf>
    <xf numFmtId="1" fontId="4" fillId="8" borderId="2" xfId="4" applyNumberFormat="1" applyFont="1" applyFill="1" applyBorder="1"/>
    <xf numFmtId="49" fontId="9" fillId="8" borderId="2" xfId="2" applyNumberFormat="1" applyFont="1" applyFill="1" applyBorder="1" applyAlignment="1">
      <alignment vertical="center" wrapText="1"/>
    </xf>
    <xf numFmtId="49" fontId="10" fillId="8" borderId="2" xfId="4" applyNumberFormat="1" applyFont="1" applyFill="1" applyBorder="1" applyAlignment="1">
      <alignment horizontal="center"/>
    </xf>
    <xf numFmtId="0" fontId="19" fillId="0" borderId="0" xfId="0" applyFont="1"/>
    <xf numFmtId="0" fontId="19" fillId="5" borderId="0" xfId="0" applyFont="1" applyFill="1"/>
    <xf numFmtId="49" fontId="19" fillId="5" borderId="0" xfId="0" applyNumberFormat="1" applyFont="1" applyFill="1" applyAlignment="1">
      <alignment horizontal="center"/>
    </xf>
    <xf numFmtId="166" fontId="20" fillId="5" borderId="0" xfId="0" applyNumberFormat="1" applyFont="1" applyFill="1"/>
    <xf numFmtId="0" fontId="21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2" fontId="19" fillId="0" borderId="2" xfId="0" applyNumberFormat="1" applyFont="1" applyBorder="1" applyAlignment="1">
      <alignment vertical="center"/>
    </xf>
    <xf numFmtId="0" fontId="19" fillId="5" borderId="5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textRotation="90" wrapText="1"/>
    </xf>
    <xf numFmtId="49" fontId="19" fillId="5" borderId="5" xfId="0" applyNumberFormat="1" applyFont="1" applyFill="1" applyBorder="1" applyAlignment="1">
      <alignment horizontal="center" textRotation="90" wrapText="1"/>
    </xf>
    <xf numFmtId="0" fontId="19" fillId="5" borderId="5" xfId="0" applyFont="1" applyFill="1" applyBorder="1" applyAlignment="1">
      <alignment horizontal="right" textRotation="90" wrapText="1"/>
    </xf>
    <xf numFmtId="165" fontId="19" fillId="5" borderId="5" xfId="0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horizontal="left"/>
    </xf>
    <xf numFmtId="0" fontId="19" fillId="5" borderId="2" xfId="0" applyFont="1" applyFill="1" applyBorder="1" applyAlignment="1">
      <alignment wrapText="1"/>
    </xf>
    <xf numFmtId="49" fontId="19" fillId="5" borderId="2" xfId="0" applyNumberFormat="1" applyFont="1" applyFill="1" applyBorder="1" applyAlignment="1">
      <alignment wrapText="1"/>
    </xf>
    <xf numFmtId="49" fontId="19" fillId="5" borderId="2" xfId="0" applyNumberFormat="1" applyFont="1" applyFill="1" applyBorder="1" applyAlignment="1"/>
    <xf numFmtId="49" fontId="19" fillId="5" borderId="2" xfId="0" applyNumberFormat="1" applyFont="1" applyFill="1" applyBorder="1" applyAlignment="1">
      <alignment horizontal="center"/>
    </xf>
    <xf numFmtId="49" fontId="19" fillId="5" borderId="2" xfId="0" applyNumberFormat="1" applyFont="1" applyFill="1" applyBorder="1" applyAlignment="1">
      <alignment horizontal="right"/>
    </xf>
    <xf numFmtId="166" fontId="19" fillId="5" borderId="2" xfId="0" applyNumberFormat="1" applyFont="1" applyFill="1" applyBorder="1" applyAlignment="1">
      <alignment horizontal="right"/>
    </xf>
    <xf numFmtId="0" fontId="22" fillId="3" borderId="2" xfId="0" applyFont="1" applyFill="1" applyBorder="1" applyAlignment="1">
      <alignment horizontal="left"/>
    </xf>
    <xf numFmtId="0" fontId="23" fillId="8" borderId="2" xfId="0" applyFont="1" applyFill="1" applyBorder="1" applyAlignment="1">
      <alignment wrapText="1"/>
    </xf>
    <xf numFmtId="49" fontId="23" fillId="8" borderId="2" xfId="0" applyNumberFormat="1" applyFont="1" applyFill="1" applyBorder="1" applyAlignment="1">
      <alignment wrapText="1"/>
    </xf>
    <xf numFmtId="49" fontId="22" fillId="8" borderId="2" xfId="0" applyNumberFormat="1" applyFont="1" applyFill="1" applyBorder="1" applyAlignment="1"/>
    <xf numFmtId="49" fontId="23" fillId="8" borderId="2" xfId="0" applyNumberFormat="1" applyFont="1" applyFill="1" applyBorder="1" applyAlignment="1">
      <alignment horizontal="center" wrapText="1"/>
    </xf>
    <xf numFmtId="49" fontId="23" fillId="8" borderId="2" xfId="0" applyNumberFormat="1" applyFont="1" applyFill="1" applyBorder="1" applyAlignment="1">
      <alignment horizontal="right"/>
    </xf>
    <xf numFmtId="166" fontId="22" fillId="8" borderId="2" xfId="0" applyNumberFormat="1" applyFont="1" applyFill="1" applyBorder="1" applyAlignment="1">
      <alignment horizontal="right"/>
    </xf>
    <xf numFmtId="49" fontId="17" fillId="0" borderId="2" xfId="0" applyNumberFormat="1" applyFont="1" applyBorder="1" applyAlignment="1">
      <alignment horizontal="left"/>
    </xf>
    <xf numFmtId="0" fontId="19" fillId="2" borderId="2" xfId="0" applyFont="1" applyFill="1" applyBorder="1" applyAlignment="1">
      <alignment wrapText="1"/>
    </xf>
    <xf numFmtId="49" fontId="17" fillId="2" borderId="2" xfId="0" applyNumberFormat="1" applyFont="1" applyFill="1" applyBorder="1" applyAlignment="1"/>
    <xf numFmtId="49" fontId="19" fillId="5" borderId="2" xfId="0" applyNumberFormat="1" applyFont="1" applyFill="1" applyBorder="1" applyAlignment="1">
      <alignment horizontal="center" wrapText="1"/>
    </xf>
    <xf numFmtId="166" fontId="24" fillId="2" borderId="2" xfId="0" applyNumberFormat="1" applyFont="1" applyFill="1" applyBorder="1"/>
    <xf numFmtId="0" fontId="17" fillId="0" borderId="2" xfId="0" applyFont="1" applyBorder="1" applyAlignment="1">
      <alignment horizontal="left"/>
    </xf>
    <xf numFmtId="49" fontId="25" fillId="5" borderId="2" xfId="0" applyNumberFormat="1" applyFont="1" applyFill="1" applyBorder="1" applyAlignment="1">
      <alignment wrapText="1"/>
    </xf>
    <xf numFmtId="166" fontId="20" fillId="5" borderId="2" xfId="0" applyNumberFormat="1" applyFont="1" applyFill="1" applyBorder="1"/>
    <xf numFmtId="49" fontId="26" fillId="0" borderId="0" xfId="0" applyNumberFormat="1" applyFont="1" applyAlignment="1">
      <alignment wrapText="1"/>
    </xf>
    <xf numFmtId="9" fontId="19" fillId="0" borderId="0" xfId="0" applyNumberFormat="1" applyFont="1"/>
    <xf numFmtId="166" fontId="19" fillId="5" borderId="2" xfId="0" applyNumberFormat="1" applyFont="1" applyFill="1" applyBorder="1"/>
    <xf numFmtId="166" fontId="20" fillId="2" borderId="2" xfId="0" applyNumberFormat="1" applyFont="1" applyFill="1" applyBorder="1"/>
    <xf numFmtId="167" fontId="19" fillId="0" borderId="2" xfId="1" applyNumberFormat="1" applyFont="1" applyBorder="1" applyAlignment="1" applyProtection="1">
      <alignment vertical="center" wrapText="1"/>
      <protection hidden="1"/>
    </xf>
    <xf numFmtId="49" fontId="17" fillId="5" borderId="2" xfId="0" applyNumberFormat="1" applyFont="1" applyFill="1" applyBorder="1" applyAlignment="1"/>
    <xf numFmtId="167" fontId="19" fillId="5" borderId="2" xfId="1" applyNumberFormat="1" applyFont="1" applyFill="1" applyBorder="1" applyAlignment="1" applyProtection="1">
      <alignment vertical="center" wrapText="1"/>
      <protection hidden="1"/>
    </xf>
    <xf numFmtId="166" fontId="24" fillId="5" borderId="2" xfId="0" applyNumberFormat="1" applyFont="1" applyFill="1" applyBorder="1"/>
    <xf numFmtId="165" fontId="19" fillId="5" borderId="2" xfId="0" applyNumberFormat="1" applyFont="1" applyFill="1" applyBorder="1"/>
    <xf numFmtId="49" fontId="19" fillId="9" borderId="2" xfId="0" applyNumberFormat="1" applyFont="1" applyFill="1" applyBorder="1" applyAlignment="1">
      <alignment horizontal="right"/>
    </xf>
    <xf numFmtId="0" fontId="19" fillId="0" borderId="0" xfId="0" applyFont="1" applyBorder="1"/>
    <xf numFmtId="49" fontId="17" fillId="5" borderId="2" xfId="0" applyNumberFormat="1" applyFont="1" applyFill="1" applyBorder="1" applyAlignment="1">
      <alignment horizontal="left"/>
    </xf>
    <xf numFmtId="49" fontId="25" fillId="2" borderId="2" xfId="0" applyNumberFormat="1" applyFont="1" applyFill="1" applyBorder="1" applyAlignment="1">
      <alignment wrapText="1"/>
    </xf>
    <xf numFmtId="165" fontId="26" fillId="5" borderId="0" xfId="0" applyNumberFormat="1" applyFont="1" applyFill="1" applyBorder="1"/>
    <xf numFmtId="0" fontId="19" fillId="0" borderId="0" xfId="0" applyFont="1" applyAlignment="1">
      <alignment wrapText="1"/>
    </xf>
    <xf numFmtId="0" fontId="22" fillId="8" borderId="2" xfId="0" applyFont="1" applyFill="1" applyBorder="1" applyAlignment="1">
      <alignment horizontal="left"/>
    </xf>
    <xf numFmtId="166" fontId="27" fillId="8" borderId="2" xfId="0" applyNumberFormat="1" applyFont="1" applyFill="1" applyBorder="1"/>
    <xf numFmtId="0" fontId="17" fillId="5" borderId="2" xfId="0" applyFont="1" applyFill="1" applyBorder="1" applyAlignment="1">
      <alignment horizontal="left"/>
    </xf>
    <xf numFmtId="166" fontId="28" fillId="8" borderId="2" xfId="0" applyNumberFormat="1" applyFont="1" applyFill="1" applyBorder="1"/>
    <xf numFmtId="49" fontId="22" fillId="8" borderId="2" xfId="0" applyNumberFormat="1" applyFont="1" applyFill="1" applyBorder="1" applyAlignment="1">
      <alignment horizontal="left"/>
    </xf>
    <xf numFmtId="0" fontId="23" fillId="8" borderId="2" xfId="0" applyFont="1" applyFill="1" applyBorder="1"/>
    <xf numFmtId="49" fontId="23" fillId="8" borderId="2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wrapText="1"/>
    </xf>
    <xf numFmtId="49" fontId="29" fillId="5" borderId="2" xfId="0" applyNumberFormat="1" applyFont="1" applyFill="1" applyBorder="1" applyAlignment="1">
      <alignment wrapText="1"/>
    </xf>
    <xf numFmtId="49" fontId="30" fillId="5" borderId="2" xfId="0" applyNumberFormat="1" applyFont="1" applyFill="1" applyBorder="1" applyAlignment="1">
      <alignment horizontal="right"/>
    </xf>
    <xf numFmtId="166" fontId="17" fillId="5" borderId="2" xfId="0" applyNumberFormat="1" applyFont="1" applyFill="1" applyBorder="1"/>
    <xf numFmtId="0" fontId="19" fillId="10" borderId="0" xfId="0" applyFont="1" applyFill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32" fillId="8" borderId="2" xfId="0" applyFont="1" applyFill="1" applyBorder="1" applyAlignment="1">
      <alignment wrapText="1"/>
    </xf>
    <xf numFmtId="49" fontId="33" fillId="8" borderId="2" xfId="0" applyNumberFormat="1" applyFont="1" applyFill="1" applyBorder="1" applyAlignment="1"/>
    <xf numFmtId="49" fontId="32" fillId="8" borderId="2" xfId="0" applyNumberFormat="1" applyFont="1" applyFill="1" applyBorder="1" applyAlignment="1">
      <alignment horizontal="center"/>
    </xf>
    <xf numFmtId="0" fontId="22" fillId="5" borderId="2" xfId="0" applyFont="1" applyFill="1" applyBorder="1"/>
    <xf numFmtId="49" fontId="22" fillId="5" borderId="2" xfId="0" applyNumberFormat="1" applyFont="1" applyFill="1" applyBorder="1" applyAlignment="1">
      <alignment wrapText="1"/>
    </xf>
    <xf numFmtId="0" fontId="22" fillId="5" borderId="2" xfId="0" applyFont="1" applyFill="1" applyBorder="1" applyAlignment="1"/>
    <xf numFmtId="49" fontId="23" fillId="5" borderId="2" xfId="0" applyNumberFormat="1" applyFont="1" applyFill="1" applyBorder="1" applyAlignment="1">
      <alignment horizontal="center"/>
    </xf>
    <xf numFmtId="0" fontId="23" fillId="5" borderId="2" xfId="0" applyFont="1" applyFill="1" applyBorder="1" applyAlignment="1">
      <alignment horizontal="right"/>
    </xf>
    <xf numFmtId="166" fontId="22" fillId="5" borderId="2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34" fillId="0" borderId="0" xfId="0" applyFont="1"/>
    <xf numFmtId="165" fontId="19" fillId="5" borderId="0" xfId="0" applyNumberFormat="1" applyFont="1" applyFill="1"/>
    <xf numFmtId="0" fontId="0" fillId="0" borderId="0" xfId="0" applyAlignment="1"/>
    <xf numFmtId="164" fontId="34" fillId="0" borderId="5" xfId="4" applyNumberFormat="1" applyFont="1" applyBorder="1" applyAlignment="1">
      <alignment horizontal="right" vertical="center" wrapText="1"/>
    </xf>
    <xf numFmtId="164" fontId="34" fillId="0" borderId="4" xfId="4" applyNumberFormat="1" applyFont="1" applyBorder="1" applyAlignment="1">
      <alignment horizontal="right" vertical="center" wrapText="1"/>
    </xf>
    <xf numFmtId="1" fontId="34" fillId="0" borderId="2" xfId="0" applyNumberFormat="1" applyFont="1" applyBorder="1"/>
    <xf numFmtId="0" fontId="34" fillId="0" borderId="2" xfId="0" applyFont="1" applyBorder="1" applyAlignment="1">
      <alignment wrapText="1"/>
    </xf>
    <xf numFmtId="165" fontId="34" fillId="0" borderId="2" xfId="0" applyNumberFormat="1" applyFont="1" applyBorder="1" applyAlignment="1">
      <alignment horizontal="right" wrapText="1"/>
    </xf>
    <xf numFmtId="0" fontId="36" fillId="0" borderId="2" xfId="0" applyFont="1" applyBorder="1" applyAlignment="1">
      <alignment horizontal="left" vertical="center" wrapText="1"/>
    </xf>
    <xf numFmtId="0" fontId="35" fillId="5" borderId="2" xfId="0" applyFont="1" applyFill="1" applyBorder="1"/>
    <xf numFmtId="0" fontId="35" fillId="5" borderId="2" xfId="0" applyFont="1" applyFill="1" applyBorder="1" applyAlignment="1"/>
    <xf numFmtId="165" fontId="34" fillId="5" borderId="2" xfId="0" applyNumberFormat="1" applyFont="1" applyFill="1" applyBorder="1" applyAlignment="1">
      <alignment horizontal="right"/>
    </xf>
    <xf numFmtId="0" fontId="34" fillId="5" borderId="0" xfId="0" applyFont="1" applyFill="1"/>
    <xf numFmtId="0" fontId="4" fillId="0" borderId="0" xfId="0" applyFont="1" applyAlignment="1">
      <alignment horizontal="right"/>
    </xf>
    <xf numFmtId="1" fontId="19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19" fillId="0" borderId="2" xfId="0" applyFont="1" applyBorder="1" applyAlignment="1">
      <alignment horizontal="center" vertical="center" wrapText="1"/>
    </xf>
    <xf numFmtId="164" fontId="4" fillId="5" borderId="2" xfId="4" applyNumberFormat="1" applyFont="1" applyFill="1" applyBorder="1" applyAlignment="1">
      <alignment horizontal="right" vertical="center" wrapText="1"/>
    </xf>
    <xf numFmtId="164" fontId="4" fillId="0" borderId="2" xfId="4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vertical="top" wrapText="1"/>
    </xf>
    <xf numFmtId="49" fontId="17" fillId="4" borderId="2" xfId="0" applyNumberFormat="1" applyFont="1" applyFill="1" applyBorder="1" applyAlignment="1">
      <alignment horizontal="center" vertical="center" wrapText="1"/>
    </xf>
    <xf numFmtId="164" fontId="17" fillId="4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168" fontId="4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49" fontId="19" fillId="0" borderId="2" xfId="0" applyNumberFormat="1" applyFont="1" applyBorder="1" applyAlignment="1">
      <alignment horizontal="center" vertical="center" wrapText="1"/>
    </xf>
    <xf numFmtId="164" fontId="19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164" fontId="17" fillId="5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 vertical="center"/>
    </xf>
    <xf numFmtId="1" fontId="19" fillId="0" borderId="0" xfId="0" applyNumberFormat="1" applyFont="1" applyBorder="1" applyAlignment="1">
      <alignment horizontal="right"/>
    </xf>
    <xf numFmtId="2" fontId="4" fillId="0" borderId="0" xfId="0" applyNumberFormat="1" applyFont="1"/>
    <xf numFmtId="0" fontId="19" fillId="0" borderId="2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_P_AS46" xfId="2"/>
    <cellStyle name="Обычный_P_AS9" xfId="3"/>
    <cellStyle name="Обычный_Объем 2007" xfId="4"/>
    <cellStyle name="Обычный_район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7"/>
  <sheetViews>
    <sheetView tabSelected="1" zoomScaleNormal="100" workbookViewId="0">
      <selection activeCell="P45" sqref="P45"/>
    </sheetView>
  </sheetViews>
  <sheetFormatPr defaultRowHeight="12.75" x14ac:dyDescent="0.2"/>
  <cols>
    <col min="1" max="1" width="5.85546875" style="15" customWidth="1"/>
    <col min="2" max="2" width="27.7109375" style="16" customWidth="1"/>
    <col min="3" max="3" width="5.7109375" style="16" customWidth="1"/>
    <col min="4" max="6" width="3.28515625" style="16" customWidth="1"/>
    <col min="7" max="7" width="4.28515625" style="16" customWidth="1"/>
    <col min="8" max="8" width="4.5703125" style="16" customWidth="1"/>
    <col min="9" max="9" width="5.7109375" style="16" customWidth="1"/>
    <col min="10" max="10" width="5" style="16" customWidth="1"/>
    <col min="11" max="11" width="8.28515625" style="15" customWidth="1"/>
    <col min="12" max="12" width="9.28515625" style="15" customWidth="1"/>
    <col min="13" max="13" width="9" style="15" customWidth="1"/>
    <col min="14" max="257" width="9.140625" style="15" customWidth="1"/>
    <col min="258" max="1025" width="9.140625" customWidth="1"/>
  </cols>
  <sheetData>
    <row r="1" spans="1:13" ht="80.25" customHeight="1" x14ac:dyDescent="0.2">
      <c r="A1" s="17"/>
      <c r="C1" s="18"/>
      <c r="D1" s="19"/>
      <c r="E1" s="19"/>
      <c r="F1" s="19"/>
      <c r="G1" s="19"/>
      <c r="H1" s="19"/>
      <c r="I1" s="14" t="s">
        <v>0</v>
      </c>
      <c r="J1" s="14"/>
      <c r="K1" s="14"/>
      <c r="L1" s="14"/>
      <c r="M1" s="14"/>
    </row>
    <row r="2" spans="1:13" ht="20.2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1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1.25" customHeight="1" x14ac:dyDescent="0.2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 t="s">
        <v>3</v>
      </c>
    </row>
    <row r="5" spans="1:13" ht="19.5" customHeight="1" x14ac:dyDescent="0.2">
      <c r="A5" s="12"/>
      <c r="B5" s="11" t="s">
        <v>4</v>
      </c>
      <c r="C5" s="10" t="s">
        <v>5</v>
      </c>
      <c r="D5" s="10"/>
      <c r="E5" s="10"/>
      <c r="F5" s="10"/>
      <c r="G5" s="10"/>
      <c r="H5" s="10"/>
      <c r="I5" s="10"/>
      <c r="J5" s="10"/>
      <c r="K5" s="25"/>
      <c r="L5" s="26"/>
      <c r="M5" s="26"/>
    </row>
    <row r="6" spans="1:13" ht="51" customHeight="1" x14ac:dyDescent="0.2">
      <c r="A6" s="12"/>
      <c r="B6" s="11"/>
      <c r="C6" s="27" t="s">
        <v>6</v>
      </c>
      <c r="D6" s="27" t="s">
        <v>7</v>
      </c>
      <c r="E6" s="27" t="s">
        <v>8</v>
      </c>
      <c r="F6" s="27" t="s">
        <v>9</v>
      </c>
      <c r="G6" s="27" t="s">
        <v>10</v>
      </c>
      <c r="H6" s="27" t="s">
        <v>11</v>
      </c>
      <c r="I6" s="27" t="s">
        <v>12</v>
      </c>
      <c r="J6" s="28" t="s">
        <v>13</v>
      </c>
      <c r="K6" s="29" t="s">
        <v>14</v>
      </c>
      <c r="L6" s="30" t="s">
        <v>15</v>
      </c>
      <c r="M6" s="30" t="s">
        <v>16</v>
      </c>
    </row>
    <row r="7" spans="1:13" ht="15" customHeight="1" x14ac:dyDescent="0.2">
      <c r="A7" s="31"/>
      <c r="B7" s="32" t="s">
        <v>17</v>
      </c>
      <c r="C7" s="33"/>
      <c r="D7" s="33"/>
      <c r="E7" s="33"/>
      <c r="F7" s="33"/>
      <c r="G7" s="33"/>
      <c r="H7" s="33"/>
      <c r="I7" s="33"/>
      <c r="J7" s="33"/>
      <c r="K7" s="34">
        <f>K8+K38</f>
        <v>11166.91</v>
      </c>
      <c r="L7" s="35">
        <f>L8+L38</f>
        <v>6926.5</v>
      </c>
      <c r="M7" s="35">
        <f>M8+M38</f>
        <v>6997.3</v>
      </c>
    </row>
    <row r="8" spans="1:13" ht="23.25" customHeight="1" x14ac:dyDescent="0.2">
      <c r="A8" s="36" t="s">
        <v>18</v>
      </c>
      <c r="B8" s="37" t="s">
        <v>19</v>
      </c>
      <c r="C8" s="38" t="s">
        <v>20</v>
      </c>
      <c r="D8" s="38" t="s">
        <v>21</v>
      </c>
      <c r="E8" s="38" t="s">
        <v>22</v>
      </c>
      <c r="F8" s="38" t="s">
        <v>22</v>
      </c>
      <c r="G8" s="38" t="s">
        <v>20</v>
      </c>
      <c r="H8" s="38" t="s">
        <v>22</v>
      </c>
      <c r="I8" s="38" t="s">
        <v>23</v>
      </c>
      <c r="J8" s="38" t="s">
        <v>20</v>
      </c>
      <c r="K8" s="39">
        <f>K9+K19+K24+K26+K34+K35</f>
        <v>6089.9000000000005</v>
      </c>
      <c r="L8" s="39">
        <f>L9+L19+L24+L26+L34+L35</f>
        <v>6268.5</v>
      </c>
      <c r="M8" s="39">
        <f>M9+M19+M24+M26+M34+M35</f>
        <v>6322.8</v>
      </c>
    </row>
    <row r="9" spans="1:13" ht="19.5" customHeight="1" x14ac:dyDescent="0.2">
      <c r="A9" s="40" t="s">
        <v>24</v>
      </c>
      <c r="B9" s="41" t="s">
        <v>25</v>
      </c>
      <c r="C9" s="42" t="s">
        <v>26</v>
      </c>
      <c r="D9" s="42" t="s">
        <v>21</v>
      </c>
      <c r="E9" s="42" t="s">
        <v>27</v>
      </c>
      <c r="F9" s="42" t="s">
        <v>28</v>
      </c>
      <c r="G9" s="42" t="s">
        <v>20</v>
      </c>
      <c r="H9" s="42" t="s">
        <v>27</v>
      </c>
      <c r="I9" s="42" t="s">
        <v>23</v>
      </c>
      <c r="J9" s="42" t="s">
        <v>29</v>
      </c>
      <c r="K9" s="43">
        <f>SUM(K10:K18)</f>
        <v>1199.3</v>
      </c>
      <c r="L9" s="44">
        <f>SUM(L10:L18)</f>
        <v>1284</v>
      </c>
      <c r="M9" s="44">
        <f>SUM(M10:M18)</f>
        <v>1373.4</v>
      </c>
    </row>
    <row r="10" spans="1:13" ht="99" customHeight="1" x14ac:dyDescent="0.2">
      <c r="A10" s="24" t="s">
        <v>30</v>
      </c>
      <c r="B10" s="45" t="s">
        <v>31</v>
      </c>
      <c r="C10" s="46" t="s">
        <v>26</v>
      </c>
      <c r="D10" s="46" t="s">
        <v>21</v>
      </c>
      <c r="E10" s="46" t="s">
        <v>27</v>
      </c>
      <c r="F10" s="46" t="s">
        <v>28</v>
      </c>
      <c r="G10" s="46" t="s">
        <v>32</v>
      </c>
      <c r="H10" s="46" t="s">
        <v>27</v>
      </c>
      <c r="I10" s="46" t="s">
        <v>23</v>
      </c>
      <c r="J10" s="46" t="s">
        <v>29</v>
      </c>
      <c r="K10" s="47">
        <v>1199.3</v>
      </c>
      <c r="L10" s="48">
        <v>1284</v>
      </c>
      <c r="M10" s="48">
        <v>1373.4</v>
      </c>
    </row>
    <row r="11" spans="1:13" ht="80.25" customHeight="1" x14ac:dyDescent="0.2">
      <c r="A11" s="24" t="s">
        <v>33</v>
      </c>
      <c r="B11" s="49" t="s">
        <v>34</v>
      </c>
      <c r="C11" s="46" t="s">
        <v>26</v>
      </c>
      <c r="D11" s="46" t="s">
        <v>21</v>
      </c>
      <c r="E11" s="46" t="s">
        <v>27</v>
      </c>
      <c r="F11" s="46" t="s">
        <v>28</v>
      </c>
      <c r="G11" s="46" t="s">
        <v>32</v>
      </c>
      <c r="H11" s="46" t="s">
        <v>27</v>
      </c>
      <c r="I11" s="46" t="s">
        <v>23</v>
      </c>
      <c r="J11" s="46" t="s">
        <v>29</v>
      </c>
      <c r="K11" s="47">
        <v>0</v>
      </c>
      <c r="L11" s="48">
        <v>0</v>
      </c>
      <c r="M11" s="48">
        <v>0</v>
      </c>
    </row>
    <row r="12" spans="1:13" ht="99" customHeight="1" x14ac:dyDescent="0.2">
      <c r="A12" s="24" t="s">
        <v>35</v>
      </c>
      <c r="B12" s="49" t="s">
        <v>36</v>
      </c>
      <c r="C12" s="46" t="s">
        <v>26</v>
      </c>
      <c r="D12" s="46" t="s">
        <v>21</v>
      </c>
      <c r="E12" s="46" t="s">
        <v>27</v>
      </c>
      <c r="F12" s="46" t="s">
        <v>28</v>
      </c>
      <c r="G12" s="46" t="s">
        <v>32</v>
      </c>
      <c r="H12" s="46" t="s">
        <v>27</v>
      </c>
      <c r="I12" s="46" t="s">
        <v>23</v>
      </c>
      <c r="J12" s="46" t="s">
        <v>29</v>
      </c>
      <c r="K12" s="47">
        <v>0</v>
      </c>
      <c r="L12" s="48">
        <v>0</v>
      </c>
      <c r="M12" s="48">
        <v>0</v>
      </c>
    </row>
    <row r="13" spans="1:13" ht="78" customHeight="1" x14ac:dyDescent="0.2">
      <c r="A13" s="24" t="s">
        <v>37</v>
      </c>
      <c r="B13" s="49" t="s">
        <v>38</v>
      </c>
      <c r="C13" s="46" t="s">
        <v>26</v>
      </c>
      <c r="D13" s="46" t="s">
        <v>21</v>
      </c>
      <c r="E13" s="46" t="s">
        <v>27</v>
      </c>
      <c r="F13" s="46" t="s">
        <v>28</v>
      </c>
      <c r="G13" s="46" t="s">
        <v>32</v>
      </c>
      <c r="H13" s="46" t="s">
        <v>27</v>
      </c>
      <c r="I13" s="46" t="s">
        <v>23</v>
      </c>
      <c r="J13" s="46" t="s">
        <v>29</v>
      </c>
      <c r="K13" s="47">
        <v>0</v>
      </c>
      <c r="L13" s="48">
        <v>0</v>
      </c>
      <c r="M13" s="48">
        <v>0</v>
      </c>
    </row>
    <row r="14" spans="1:13" ht="129.75" customHeight="1" x14ac:dyDescent="0.2">
      <c r="A14" s="24" t="s">
        <v>39</v>
      </c>
      <c r="B14" s="49" t="s">
        <v>40</v>
      </c>
      <c r="C14" s="46" t="s">
        <v>26</v>
      </c>
      <c r="D14" s="46" t="s">
        <v>21</v>
      </c>
      <c r="E14" s="46" t="s">
        <v>27</v>
      </c>
      <c r="F14" s="50" t="s">
        <v>28</v>
      </c>
      <c r="G14" s="50" t="s">
        <v>41</v>
      </c>
      <c r="H14" s="46" t="s">
        <v>27</v>
      </c>
      <c r="I14" s="46" t="s">
        <v>23</v>
      </c>
      <c r="J14" s="46" t="s">
        <v>29</v>
      </c>
      <c r="K14" s="47">
        <v>0</v>
      </c>
      <c r="L14" s="48">
        <v>0</v>
      </c>
      <c r="M14" s="48">
        <v>0</v>
      </c>
    </row>
    <row r="15" spans="1:13" ht="132" customHeight="1" x14ac:dyDescent="0.2">
      <c r="A15" s="24" t="s">
        <v>39</v>
      </c>
      <c r="B15" s="49" t="s">
        <v>42</v>
      </c>
      <c r="C15" s="46" t="s">
        <v>26</v>
      </c>
      <c r="D15" s="46" t="s">
        <v>21</v>
      </c>
      <c r="E15" s="46" t="s">
        <v>27</v>
      </c>
      <c r="F15" s="50" t="s">
        <v>28</v>
      </c>
      <c r="G15" s="50" t="s">
        <v>41</v>
      </c>
      <c r="H15" s="46" t="s">
        <v>27</v>
      </c>
      <c r="I15" s="46" t="s">
        <v>23</v>
      </c>
      <c r="J15" s="46" t="s">
        <v>29</v>
      </c>
      <c r="K15" s="47">
        <v>0</v>
      </c>
      <c r="L15" s="48">
        <v>0</v>
      </c>
      <c r="M15" s="48">
        <v>0</v>
      </c>
    </row>
    <row r="16" spans="1:13" ht="79.5" customHeight="1" x14ac:dyDescent="0.2">
      <c r="A16" s="51" t="s">
        <v>43</v>
      </c>
      <c r="B16" s="45" t="s">
        <v>44</v>
      </c>
      <c r="C16" s="46" t="s">
        <v>26</v>
      </c>
      <c r="D16" s="46" t="s">
        <v>21</v>
      </c>
      <c r="E16" s="46" t="s">
        <v>27</v>
      </c>
      <c r="F16" s="46" t="s">
        <v>28</v>
      </c>
      <c r="G16" s="46" t="s">
        <v>45</v>
      </c>
      <c r="H16" s="46" t="s">
        <v>27</v>
      </c>
      <c r="I16" s="46" t="s">
        <v>23</v>
      </c>
      <c r="J16" s="46" t="s">
        <v>29</v>
      </c>
      <c r="K16" s="47">
        <v>0</v>
      </c>
      <c r="L16" s="48">
        <v>0</v>
      </c>
      <c r="M16" s="48">
        <v>0</v>
      </c>
    </row>
    <row r="17" spans="1:13" ht="55.5" customHeight="1" x14ac:dyDescent="0.2">
      <c r="A17" s="51" t="s">
        <v>46</v>
      </c>
      <c r="B17" s="45" t="s">
        <v>47</v>
      </c>
      <c r="C17" s="46" t="s">
        <v>26</v>
      </c>
      <c r="D17" s="46" t="s">
        <v>21</v>
      </c>
      <c r="E17" s="46" t="s">
        <v>27</v>
      </c>
      <c r="F17" s="46" t="s">
        <v>28</v>
      </c>
      <c r="G17" s="46" t="s">
        <v>48</v>
      </c>
      <c r="H17" s="46" t="s">
        <v>27</v>
      </c>
      <c r="I17" s="46" t="s">
        <v>23</v>
      </c>
      <c r="J17" s="46" t="s">
        <v>29</v>
      </c>
      <c r="K17" s="47">
        <v>0</v>
      </c>
      <c r="L17" s="48">
        <v>0</v>
      </c>
      <c r="M17" s="48">
        <v>0</v>
      </c>
    </row>
    <row r="18" spans="1:13" ht="79.5" customHeight="1" x14ac:dyDescent="0.2">
      <c r="A18" s="51" t="s">
        <v>49</v>
      </c>
      <c r="B18" s="45" t="s">
        <v>50</v>
      </c>
      <c r="C18" s="46" t="s">
        <v>26</v>
      </c>
      <c r="D18" s="46" t="s">
        <v>21</v>
      </c>
      <c r="E18" s="46" t="s">
        <v>27</v>
      </c>
      <c r="F18" s="46" t="s">
        <v>28</v>
      </c>
      <c r="G18" s="46" t="s">
        <v>48</v>
      </c>
      <c r="H18" s="46" t="s">
        <v>27</v>
      </c>
      <c r="I18" s="46" t="s">
        <v>23</v>
      </c>
      <c r="J18" s="46" t="s">
        <v>29</v>
      </c>
      <c r="K18" s="47">
        <v>0</v>
      </c>
      <c r="L18" s="48">
        <v>0</v>
      </c>
      <c r="M18" s="48">
        <v>0</v>
      </c>
    </row>
    <row r="19" spans="1:13" ht="33.75" customHeight="1" x14ac:dyDescent="0.2">
      <c r="A19" s="40">
        <v>2</v>
      </c>
      <c r="B19" s="52" t="s">
        <v>51</v>
      </c>
      <c r="C19" s="42" t="s">
        <v>52</v>
      </c>
      <c r="D19" s="42" t="s">
        <v>21</v>
      </c>
      <c r="E19" s="42" t="s">
        <v>53</v>
      </c>
      <c r="F19" s="42" t="s">
        <v>28</v>
      </c>
      <c r="G19" s="42" t="s">
        <v>20</v>
      </c>
      <c r="H19" s="42" t="s">
        <v>27</v>
      </c>
      <c r="I19" s="42" t="s">
        <v>23</v>
      </c>
      <c r="J19" s="42" t="s">
        <v>29</v>
      </c>
      <c r="K19" s="47">
        <f>SUM(K20:K23)</f>
        <v>1165.6000000000001</v>
      </c>
      <c r="L19" s="53">
        <f>SUM(L20:L23)</f>
        <v>1271.0999999999999</v>
      </c>
      <c r="M19" s="53">
        <f>SUM(M20:M23)</f>
        <v>1271.0999999999999</v>
      </c>
    </row>
    <row r="20" spans="1:13" ht="77.25" customHeight="1" x14ac:dyDescent="0.2">
      <c r="A20" s="51" t="s">
        <v>54</v>
      </c>
      <c r="B20" s="45" t="s">
        <v>55</v>
      </c>
      <c r="C20" s="46" t="s">
        <v>52</v>
      </c>
      <c r="D20" s="46" t="s">
        <v>21</v>
      </c>
      <c r="E20" s="46" t="s">
        <v>53</v>
      </c>
      <c r="F20" s="46" t="s">
        <v>28</v>
      </c>
      <c r="G20" s="54" t="s">
        <v>56</v>
      </c>
      <c r="H20" s="46" t="s">
        <v>27</v>
      </c>
      <c r="I20" s="46" t="s">
        <v>23</v>
      </c>
      <c r="J20" s="46" t="s">
        <v>29</v>
      </c>
      <c r="K20" s="47">
        <v>537.33000000000004</v>
      </c>
      <c r="L20" s="53">
        <v>585.05999999999995</v>
      </c>
      <c r="M20" s="53">
        <v>585.05999999999995</v>
      </c>
    </row>
    <row r="21" spans="1:13" ht="92.25" customHeight="1" x14ac:dyDescent="0.2">
      <c r="A21" s="51" t="s">
        <v>57</v>
      </c>
      <c r="B21" s="45" t="s">
        <v>58</v>
      </c>
      <c r="C21" s="46" t="s">
        <v>52</v>
      </c>
      <c r="D21" s="46" t="s">
        <v>21</v>
      </c>
      <c r="E21" s="46" t="s">
        <v>53</v>
      </c>
      <c r="F21" s="46" t="s">
        <v>28</v>
      </c>
      <c r="G21" s="54" t="s">
        <v>59</v>
      </c>
      <c r="H21" s="46" t="s">
        <v>27</v>
      </c>
      <c r="I21" s="46" t="s">
        <v>23</v>
      </c>
      <c r="J21" s="46" t="s">
        <v>29</v>
      </c>
      <c r="K21" s="47">
        <v>2.7</v>
      </c>
      <c r="L21" s="53">
        <v>2.88</v>
      </c>
      <c r="M21" s="53">
        <v>2.88</v>
      </c>
    </row>
    <row r="22" spans="1:13" ht="78.75" customHeight="1" x14ac:dyDescent="0.2">
      <c r="A22" s="51" t="s">
        <v>60</v>
      </c>
      <c r="B22" s="45" t="s">
        <v>61</v>
      </c>
      <c r="C22" s="46" t="s">
        <v>52</v>
      </c>
      <c r="D22" s="46" t="s">
        <v>21</v>
      </c>
      <c r="E22" s="46" t="s">
        <v>53</v>
      </c>
      <c r="F22" s="46" t="s">
        <v>28</v>
      </c>
      <c r="G22" s="54" t="s">
        <v>62</v>
      </c>
      <c r="H22" s="46" t="s">
        <v>27</v>
      </c>
      <c r="I22" s="46" t="s">
        <v>23</v>
      </c>
      <c r="J22" s="46" t="s">
        <v>29</v>
      </c>
      <c r="K22" s="47">
        <v>699.88</v>
      </c>
      <c r="L22" s="53">
        <v>757.42</v>
      </c>
      <c r="M22" s="53">
        <v>757.42</v>
      </c>
    </row>
    <row r="23" spans="1:13" ht="73.5" customHeight="1" x14ac:dyDescent="0.2">
      <c r="A23" s="51" t="s">
        <v>63</v>
      </c>
      <c r="B23" s="45" t="s">
        <v>64</v>
      </c>
      <c r="C23" s="46" t="s">
        <v>52</v>
      </c>
      <c r="D23" s="46" t="s">
        <v>21</v>
      </c>
      <c r="E23" s="46" t="s">
        <v>53</v>
      </c>
      <c r="F23" s="46" t="s">
        <v>28</v>
      </c>
      <c r="G23" s="54" t="s">
        <v>65</v>
      </c>
      <c r="H23" s="46" t="s">
        <v>27</v>
      </c>
      <c r="I23" s="46" t="s">
        <v>23</v>
      </c>
      <c r="J23" s="46" t="s">
        <v>29</v>
      </c>
      <c r="K23" s="47">
        <v>-74.31</v>
      </c>
      <c r="L23" s="53">
        <v>-74.260000000000005</v>
      </c>
      <c r="M23" s="53">
        <v>-74.260000000000005</v>
      </c>
    </row>
    <row r="24" spans="1:13" ht="19.5" customHeight="1" x14ac:dyDescent="0.2">
      <c r="A24" s="55">
        <v>3</v>
      </c>
      <c r="B24" s="52" t="s">
        <v>66</v>
      </c>
      <c r="C24" s="42" t="s">
        <v>26</v>
      </c>
      <c r="D24" s="42" t="s">
        <v>21</v>
      </c>
      <c r="E24" s="42" t="s">
        <v>67</v>
      </c>
      <c r="F24" s="42" t="s">
        <v>22</v>
      </c>
      <c r="G24" s="42" t="s">
        <v>20</v>
      </c>
      <c r="H24" s="42" t="s">
        <v>22</v>
      </c>
      <c r="I24" s="42" t="s">
        <v>23</v>
      </c>
      <c r="J24" s="42" t="s">
        <v>20</v>
      </c>
      <c r="K24" s="47">
        <f>K25</f>
        <v>20.3</v>
      </c>
      <c r="L24" s="48">
        <f>L25</f>
        <v>20.3</v>
      </c>
      <c r="M24" s="48">
        <f>M25</f>
        <v>20.3</v>
      </c>
    </row>
    <row r="25" spans="1:13" ht="61.5" customHeight="1" x14ac:dyDescent="0.2">
      <c r="A25" s="51" t="s">
        <v>68</v>
      </c>
      <c r="B25" s="45" t="s">
        <v>69</v>
      </c>
      <c r="C25" s="46" t="s">
        <v>26</v>
      </c>
      <c r="D25" s="46" t="s">
        <v>21</v>
      </c>
      <c r="E25" s="46" t="s">
        <v>67</v>
      </c>
      <c r="F25" s="46" t="s">
        <v>53</v>
      </c>
      <c r="G25" s="46" t="s">
        <v>70</v>
      </c>
      <c r="H25" s="46" t="s">
        <v>27</v>
      </c>
      <c r="I25" s="46" t="s">
        <v>23</v>
      </c>
      <c r="J25" s="46" t="s">
        <v>29</v>
      </c>
      <c r="K25" s="47">
        <v>20.3</v>
      </c>
      <c r="L25" s="48">
        <v>20.3</v>
      </c>
      <c r="M25" s="48">
        <v>20.3</v>
      </c>
    </row>
    <row r="26" spans="1:13" ht="23.25" customHeight="1" x14ac:dyDescent="0.2">
      <c r="A26" s="56">
        <v>4</v>
      </c>
      <c r="B26" s="57" t="s">
        <v>71</v>
      </c>
      <c r="C26" s="42" t="s">
        <v>26</v>
      </c>
      <c r="D26" s="42" t="s">
        <v>21</v>
      </c>
      <c r="E26" s="42" t="s">
        <v>72</v>
      </c>
      <c r="F26" s="42" t="s">
        <v>22</v>
      </c>
      <c r="G26" s="42" t="s">
        <v>20</v>
      </c>
      <c r="H26" s="42" t="s">
        <v>22</v>
      </c>
      <c r="I26" s="42" t="s">
        <v>23</v>
      </c>
      <c r="J26" s="42" t="s">
        <v>20</v>
      </c>
      <c r="K26" s="47">
        <f>SUM(K27:K29)</f>
        <v>3658</v>
      </c>
      <c r="L26" s="48">
        <f>SUM(L27:L29)</f>
        <v>3658</v>
      </c>
      <c r="M26" s="48">
        <f>SUM(M27:M29)</f>
        <v>3658</v>
      </c>
    </row>
    <row r="27" spans="1:13" ht="73.5" customHeight="1" x14ac:dyDescent="0.2">
      <c r="A27" s="58" t="s">
        <v>73</v>
      </c>
      <c r="B27" s="59" t="s">
        <v>74</v>
      </c>
      <c r="C27" s="60" t="s">
        <v>26</v>
      </c>
      <c r="D27" s="60" t="s">
        <v>21</v>
      </c>
      <c r="E27" s="60" t="s">
        <v>72</v>
      </c>
      <c r="F27" s="60" t="s">
        <v>27</v>
      </c>
      <c r="G27" s="60" t="s">
        <v>48</v>
      </c>
      <c r="H27" s="60" t="s">
        <v>75</v>
      </c>
      <c r="I27" s="60" t="s">
        <v>23</v>
      </c>
      <c r="J27" s="60" t="s">
        <v>29</v>
      </c>
      <c r="K27" s="47">
        <v>967</v>
      </c>
      <c r="L27" s="48">
        <v>967</v>
      </c>
      <c r="M27" s="48">
        <v>967</v>
      </c>
    </row>
    <row r="28" spans="1:13" ht="73.5" customHeight="1" x14ac:dyDescent="0.2">
      <c r="A28" s="58" t="s">
        <v>76</v>
      </c>
      <c r="B28" s="59" t="s">
        <v>77</v>
      </c>
      <c r="C28" s="60" t="s">
        <v>26</v>
      </c>
      <c r="D28" s="60" t="s">
        <v>21</v>
      </c>
      <c r="E28" s="60" t="s">
        <v>72</v>
      </c>
      <c r="F28" s="60" t="s">
        <v>27</v>
      </c>
      <c r="G28" s="60" t="s">
        <v>48</v>
      </c>
      <c r="H28" s="60" t="s">
        <v>75</v>
      </c>
      <c r="I28" s="60" t="s">
        <v>23</v>
      </c>
      <c r="J28" s="60" t="s">
        <v>29</v>
      </c>
      <c r="K28" s="47">
        <v>0</v>
      </c>
      <c r="L28" s="48">
        <v>0</v>
      </c>
      <c r="M28" s="48">
        <v>0</v>
      </c>
    </row>
    <row r="29" spans="1:13" ht="23.25" customHeight="1" x14ac:dyDescent="0.2">
      <c r="A29" s="61" t="s">
        <v>78</v>
      </c>
      <c r="B29" s="62" t="s">
        <v>79</v>
      </c>
      <c r="C29" s="50" t="s">
        <v>26</v>
      </c>
      <c r="D29" s="50" t="s">
        <v>21</v>
      </c>
      <c r="E29" s="50" t="s">
        <v>72</v>
      </c>
      <c r="F29" s="50" t="s">
        <v>72</v>
      </c>
      <c r="G29" s="50" t="s">
        <v>20</v>
      </c>
      <c r="H29" s="50" t="s">
        <v>22</v>
      </c>
      <c r="I29" s="50" t="s">
        <v>23</v>
      </c>
      <c r="J29" s="50" t="s">
        <v>20</v>
      </c>
      <c r="K29" s="63">
        <f>SUM(K30:K33)</f>
        <v>2691</v>
      </c>
      <c r="L29" s="64">
        <f>SUM(L30:L33)</f>
        <v>2691</v>
      </c>
      <c r="M29" s="64">
        <f>SUM(M30:M33)</f>
        <v>2691</v>
      </c>
    </row>
    <row r="30" spans="1:13" ht="62.25" customHeight="1" x14ac:dyDescent="0.2">
      <c r="A30" s="58" t="s">
        <v>80</v>
      </c>
      <c r="B30" s="59" t="s">
        <v>81</v>
      </c>
      <c r="C30" s="60" t="s">
        <v>26</v>
      </c>
      <c r="D30" s="60" t="s">
        <v>21</v>
      </c>
      <c r="E30" s="60" t="s">
        <v>72</v>
      </c>
      <c r="F30" s="60" t="s">
        <v>72</v>
      </c>
      <c r="G30" s="60" t="s">
        <v>82</v>
      </c>
      <c r="H30" s="60" t="s">
        <v>75</v>
      </c>
      <c r="I30" s="60" t="s">
        <v>23</v>
      </c>
      <c r="J30" s="60" t="s">
        <v>29</v>
      </c>
      <c r="K30" s="47">
        <v>1969</v>
      </c>
      <c r="L30" s="48">
        <v>1969</v>
      </c>
      <c r="M30" s="48">
        <v>1969</v>
      </c>
    </row>
    <row r="31" spans="1:13" ht="60" customHeight="1" x14ac:dyDescent="0.2">
      <c r="A31" s="58" t="s">
        <v>83</v>
      </c>
      <c r="B31" s="59" t="s">
        <v>84</v>
      </c>
      <c r="C31" s="60" t="s">
        <v>26</v>
      </c>
      <c r="D31" s="60" t="s">
        <v>21</v>
      </c>
      <c r="E31" s="60" t="s">
        <v>72</v>
      </c>
      <c r="F31" s="60" t="s">
        <v>72</v>
      </c>
      <c r="G31" s="60" t="s">
        <v>85</v>
      </c>
      <c r="H31" s="60" t="s">
        <v>75</v>
      </c>
      <c r="I31" s="60" t="s">
        <v>23</v>
      </c>
      <c r="J31" s="60" t="s">
        <v>29</v>
      </c>
      <c r="K31" s="47">
        <v>0</v>
      </c>
      <c r="L31" s="48">
        <v>0</v>
      </c>
      <c r="M31" s="48">
        <v>0</v>
      </c>
    </row>
    <row r="32" spans="1:13" ht="60" customHeight="1" x14ac:dyDescent="0.2">
      <c r="A32" s="58" t="s">
        <v>86</v>
      </c>
      <c r="B32" s="59" t="s">
        <v>87</v>
      </c>
      <c r="C32" s="65" t="s">
        <v>26</v>
      </c>
      <c r="D32" s="65" t="s">
        <v>21</v>
      </c>
      <c r="E32" s="65" t="s">
        <v>72</v>
      </c>
      <c r="F32" s="65" t="s">
        <v>72</v>
      </c>
      <c r="G32" s="60" t="s">
        <v>88</v>
      </c>
      <c r="H32" s="65" t="s">
        <v>75</v>
      </c>
      <c r="I32" s="60" t="s">
        <v>23</v>
      </c>
      <c r="J32" s="65" t="s">
        <v>29</v>
      </c>
      <c r="K32" s="47">
        <v>722</v>
      </c>
      <c r="L32" s="48">
        <v>722</v>
      </c>
      <c r="M32" s="48">
        <v>722</v>
      </c>
    </row>
    <row r="33" spans="1:13" ht="60" customHeight="1" x14ac:dyDescent="0.2">
      <c r="A33" s="58" t="s">
        <v>89</v>
      </c>
      <c r="B33" s="59" t="s">
        <v>90</v>
      </c>
      <c r="C33" s="65" t="s">
        <v>26</v>
      </c>
      <c r="D33" s="65" t="s">
        <v>21</v>
      </c>
      <c r="E33" s="65" t="s">
        <v>72</v>
      </c>
      <c r="F33" s="65" t="s">
        <v>72</v>
      </c>
      <c r="G33" s="60" t="s">
        <v>91</v>
      </c>
      <c r="H33" s="65" t="s">
        <v>75</v>
      </c>
      <c r="I33" s="60" t="s">
        <v>23</v>
      </c>
      <c r="J33" s="65" t="s">
        <v>29</v>
      </c>
      <c r="K33" s="47">
        <v>0</v>
      </c>
      <c r="L33" s="48">
        <v>0</v>
      </c>
      <c r="M33" s="48">
        <v>0</v>
      </c>
    </row>
    <row r="34" spans="1:13" ht="51" customHeight="1" x14ac:dyDescent="0.2">
      <c r="A34" s="66">
        <v>5</v>
      </c>
      <c r="B34" s="67" t="s">
        <v>92</v>
      </c>
      <c r="C34" s="68" t="s">
        <v>93</v>
      </c>
      <c r="D34" s="68" t="s">
        <v>21</v>
      </c>
      <c r="E34" s="42" t="s">
        <v>94</v>
      </c>
      <c r="F34" s="42" t="s">
        <v>67</v>
      </c>
      <c r="G34" s="42" t="s">
        <v>95</v>
      </c>
      <c r="H34" s="69">
        <v>10</v>
      </c>
      <c r="I34" s="42" t="s">
        <v>23</v>
      </c>
      <c r="J34" s="42" t="s">
        <v>96</v>
      </c>
      <c r="K34" s="70">
        <v>46.7</v>
      </c>
      <c r="L34" s="71">
        <v>35.1</v>
      </c>
      <c r="M34" s="71">
        <v>0</v>
      </c>
    </row>
    <row r="35" spans="1:13" ht="76.5" customHeight="1" x14ac:dyDescent="0.2">
      <c r="A35" s="66">
        <v>6</v>
      </c>
      <c r="B35" s="72" t="s">
        <v>97</v>
      </c>
      <c r="C35" s="68" t="s">
        <v>93</v>
      </c>
      <c r="D35" s="68" t="s">
        <v>21</v>
      </c>
      <c r="E35" s="42" t="s">
        <v>94</v>
      </c>
      <c r="F35" s="42" t="s">
        <v>98</v>
      </c>
      <c r="G35" s="42" t="s">
        <v>99</v>
      </c>
      <c r="H35" s="69">
        <v>10</v>
      </c>
      <c r="I35" s="42" t="s">
        <v>23</v>
      </c>
      <c r="J35" s="42" t="s">
        <v>96</v>
      </c>
      <c r="K35" s="70"/>
      <c r="L35" s="71"/>
      <c r="M35" s="71"/>
    </row>
    <row r="36" spans="1:13" ht="27" customHeight="1" x14ac:dyDescent="0.2">
      <c r="A36" s="73">
        <v>7</v>
      </c>
      <c r="B36" s="74" t="s">
        <v>100</v>
      </c>
      <c r="C36" s="50" t="s">
        <v>93</v>
      </c>
      <c r="D36" s="75" t="s">
        <v>21</v>
      </c>
      <c r="E36" s="50" t="s">
        <v>101</v>
      </c>
      <c r="F36" s="50" t="s">
        <v>28</v>
      </c>
      <c r="G36" s="50" t="s">
        <v>102</v>
      </c>
      <c r="H36" s="76">
        <v>10</v>
      </c>
      <c r="I36" s="50" t="s">
        <v>23</v>
      </c>
      <c r="J36" s="50" t="s">
        <v>103</v>
      </c>
      <c r="K36" s="71"/>
      <c r="L36" s="71"/>
      <c r="M36" s="71"/>
    </row>
    <row r="37" spans="1:13" ht="25.5" customHeight="1" x14ac:dyDescent="0.2">
      <c r="A37" s="73">
        <v>8</v>
      </c>
      <c r="B37" s="77" t="s">
        <v>104</v>
      </c>
      <c r="C37" s="75" t="s">
        <v>93</v>
      </c>
      <c r="D37" s="50" t="s">
        <v>21</v>
      </c>
      <c r="E37" s="50" t="s">
        <v>105</v>
      </c>
      <c r="F37" s="50" t="s">
        <v>27</v>
      </c>
      <c r="G37" s="50" t="s">
        <v>106</v>
      </c>
      <c r="H37" s="50" t="s">
        <v>75</v>
      </c>
      <c r="I37" s="50" t="s">
        <v>23</v>
      </c>
      <c r="J37" s="50" t="s">
        <v>107</v>
      </c>
      <c r="K37" s="71"/>
      <c r="L37" s="71"/>
      <c r="M37" s="71"/>
    </row>
    <row r="38" spans="1:13" ht="24" customHeight="1" x14ac:dyDescent="0.2">
      <c r="A38" s="78" t="s">
        <v>108</v>
      </c>
      <c r="B38" s="79" t="s">
        <v>109</v>
      </c>
      <c r="C38" s="80" t="s">
        <v>93</v>
      </c>
      <c r="D38" s="80" t="s">
        <v>110</v>
      </c>
      <c r="E38" s="80" t="s">
        <v>22</v>
      </c>
      <c r="F38" s="80" t="s">
        <v>22</v>
      </c>
      <c r="G38" s="80" t="s">
        <v>20</v>
      </c>
      <c r="H38" s="80" t="s">
        <v>22</v>
      </c>
      <c r="I38" s="80" t="s">
        <v>23</v>
      </c>
      <c r="J38" s="80" t="s">
        <v>20</v>
      </c>
      <c r="K38" s="81">
        <f>SUM(K39:K46)</f>
        <v>5077.01</v>
      </c>
      <c r="L38" s="81">
        <f>SUM(L39:L46)</f>
        <v>658</v>
      </c>
      <c r="M38" s="81">
        <f>SUM(M39:M46)</f>
        <v>674.5</v>
      </c>
    </row>
    <row r="39" spans="1:13" ht="42.75" customHeight="1" x14ac:dyDescent="0.2">
      <c r="A39" s="58" t="s">
        <v>24</v>
      </c>
      <c r="B39" s="82" t="s">
        <v>111</v>
      </c>
      <c r="C39" s="83" t="s">
        <v>93</v>
      </c>
      <c r="D39" s="83" t="s">
        <v>110</v>
      </c>
      <c r="E39" s="83" t="s">
        <v>28</v>
      </c>
      <c r="F39" s="83" t="s">
        <v>112</v>
      </c>
      <c r="G39" s="83" t="s">
        <v>113</v>
      </c>
      <c r="H39" s="83" t="s">
        <v>75</v>
      </c>
      <c r="I39" s="83" t="s">
        <v>23</v>
      </c>
      <c r="J39" s="83" t="s">
        <v>114</v>
      </c>
      <c r="K39" s="84">
        <v>1498.1</v>
      </c>
      <c r="L39" s="85">
        <v>310.2</v>
      </c>
      <c r="M39" s="85">
        <v>312.60000000000002</v>
      </c>
    </row>
    <row r="40" spans="1:13" ht="46.5" customHeight="1" x14ac:dyDescent="0.2">
      <c r="A40" s="58" t="s">
        <v>115</v>
      </c>
      <c r="B40" s="82" t="s">
        <v>116</v>
      </c>
      <c r="C40" s="83" t="s">
        <v>93</v>
      </c>
      <c r="D40" s="83" t="s">
        <v>110</v>
      </c>
      <c r="E40" s="83" t="s">
        <v>28</v>
      </c>
      <c r="F40" s="83" t="s">
        <v>117</v>
      </c>
      <c r="G40" s="83" t="s">
        <v>118</v>
      </c>
      <c r="H40" s="83" t="s">
        <v>75</v>
      </c>
      <c r="I40" s="83" t="s">
        <v>23</v>
      </c>
      <c r="J40" s="83" t="s">
        <v>114</v>
      </c>
      <c r="K40" s="86">
        <v>342.1</v>
      </c>
      <c r="L40" s="85">
        <v>345.8</v>
      </c>
      <c r="M40" s="85">
        <v>359.9</v>
      </c>
    </row>
    <row r="41" spans="1:13" ht="31.5" customHeight="1" x14ac:dyDescent="0.2">
      <c r="A41" s="24" t="s">
        <v>119</v>
      </c>
      <c r="B41" s="82" t="s">
        <v>120</v>
      </c>
      <c r="C41" s="33" t="s">
        <v>93</v>
      </c>
      <c r="D41" s="33" t="s">
        <v>110</v>
      </c>
      <c r="E41" s="33" t="s">
        <v>28</v>
      </c>
      <c r="F41" s="33" t="s">
        <v>121</v>
      </c>
      <c r="G41" s="33" t="s">
        <v>122</v>
      </c>
      <c r="H41" s="33" t="s">
        <v>75</v>
      </c>
      <c r="I41" s="33" t="s">
        <v>23</v>
      </c>
      <c r="J41" s="33" t="s">
        <v>114</v>
      </c>
      <c r="K41" s="87">
        <v>2</v>
      </c>
      <c r="L41" s="88">
        <v>2</v>
      </c>
      <c r="M41" s="88">
        <v>2</v>
      </c>
    </row>
    <row r="42" spans="1:13" ht="42" x14ac:dyDescent="0.2">
      <c r="A42" s="58">
        <v>4</v>
      </c>
      <c r="B42" s="82" t="s">
        <v>123</v>
      </c>
      <c r="C42" s="83" t="s">
        <v>93</v>
      </c>
      <c r="D42" s="83" t="s">
        <v>110</v>
      </c>
      <c r="E42" s="83" t="s">
        <v>28</v>
      </c>
      <c r="F42" s="83" t="s">
        <v>124</v>
      </c>
      <c r="G42" s="83" t="s">
        <v>125</v>
      </c>
      <c r="H42" s="83" t="s">
        <v>75</v>
      </c>
      <c r="I42" s="83" t="s">
        <v>23</v>
      </c>
      <c r="J42" s="83" t="s">
        <v>114</v>
      </c>
      <c r="K42" s="86">
        <v>283.94</v>
      </c>
      <c r="L42" s="85"/>
      <c r="M42" s="85"/>
    </row>
    <row r="43" spans="1:13" ht="42" x14ac:dyDescent="0.2">
      <c r="A43" s="58">
        <v>5</v>
      </c>
      <c r="B43" s="82" t="s">
        <v>126</v>
      </c>
      <c r="C43" s="83" t="s">
        <v>93</v>
      </c>
      <c r="D43" s="83" t="s">
        <v>110</v>
      </c>
      <c r="E43" s="83" t="s">
        <v>28</v>
      </c>
      <c r="F43" s="83" t="s">
        <v>124</v>
      </c>
      <c r="G43" s="83" t="s">
        <v>127</v>
      </c>
      <c r="H43" s="83" t="s">
        <v>75</v>
      </c>
      <c r="I43" s="83" t="s">
        <v>23</v>
      </c>
      <c r="J43" s="83" t="s">
        <v>114</v>
      </c>
      <c r="K43" s="86">
        <v>1714.28</v>
      </c>
      <c r="L43" s="85"/>
      <c r="M43" s="85"/>
    </row>
    <row r="44" spans="1:13" ht="21" x14ac:dyDescent="0.2">
      <c r="A44" s="58">
        <v>6</v>
      </c>
      <c r="B44" s="89" t="s">
        <v>128</v>
      </c>
      <c r="C44" s="83" t="s">
        <v>93</v>
      </c>
      <c r="D44" s="83" t="s">
        <v>110</v>
      </c>
      <c r="E44" s="83" t="s">
        <v>28</v>
      </c>
      <c r="F44" s="83" t="s">
        <v>129</v>
      </c>
      <c r="G44" s="83" t="s">
        <v>130</v>
      </c>
      <c r="H44" s="83" t="s">
        <v>75</v>
      </c>
      <c r="I44" s="83" t="s">
        <v>23</v>
      </c>
      <c r="J44" s="83" t="s">
        <v>114</v>
      </c>
      <c r="K44" s="86"/>
      <c r="L44" s="85"/>
      <c r="M44" s="85"/>
    </row>
    <row r="45" spans="1:13" ht="21" x14ac:dyDescent="0.2">
      <c r="A45" s="58">
        <v>7</v>
      </c>
      <c r="B45" s="89" t="s">
        <v>131</v>
      </c>
      <c r="C45" s="83" t="s">
        <v>93</v>
      </c>
      <c r="D45" s="83" t="s">
        <v>110</v>
      </c>
      <c r="E45" s="83" t="s">
        <v>28</v>
      </c>
      <c r="F45" s="83" t="s">
        <v>132</v>
      </c>
      <c r="G45" s="83" t="s">
        <v>130</v>
      </c>
      <c r="H45" s="83" t="s">
        <v>75</v>
      </c>
      <c r="I45" s="83" t="s">
        <v>23</v>
      </c>
      <c r="J45" s="83" t="s">
        <v>114</v>
      </c>
      <c r="K45" s="86">
        <v>166.59</v>
      </c>
      <c r="L45" s="85"/>
      <c r="M45" s="85"/>
    </row>
    <row r="46" spans="1:13" ht="21" x14ac:dyDescent="0.2">
      <c r="A46" s="90">
        <v>8</v>
      </c>
      <c r="B46" s="91" t="s">
        <v>133</v>
      </c>
      <c r="C46" s="83" t="s">
        <v>93</v>
      </c>
      <c r="D46" s="83" t="s">
        <v>110</v>
      </c>
      <c r="E46" s="83" t="s">
        <v>134</v>
      </c>
      <c r="F46" s="83" t="s">
        <v>67</v>
      </c>
      <c r="G46" s="83" t="s">
        <v>48</v>
      </c>
      <c r="H46" s="83" t="s">
        <v>75</v>
      </c>
      <c r="I46" s="83" t="s">
        <v>23</v>
      </c>
      <c r="J46" s="83" t="s">
        <v>114</v>
      </c>
      <c r="K46" s="87">
        <f>850+220</f>
        <v>1070</v>
      </c>
      <c r="L46" s="88"/>
      <c r="M46" s="88"/>
    </row>
    <row r="47" spans="1:13" x14ac:dyDescent="0.2">
      <c r="A47" s="92"/>
      <c r="B47" s="93" t="s">
        <v>17</v>
      </c>
      <c r="C47" s="94"/>
      <c r="D47" s="94"/>
      <c r="E47" s="94"/>
      <c r="F47" s="94"/>
      <c r="G47" s="94"/>
      <c r="H47" s="94"/>
      <c r="I47" s="94"/>
      <c r="J47" s="94"/>
      <c r="K47" s="87">
        <f>K8+K38</f>
        <v>11166.91</v>
      </c>
      <c r="L47" s="87">
        <f>L8+L38</f>
        <v>6926.5</v>
      </c>
      <c r="M47" s="87">
        <f>M8+M38</f>
        <v>6997.3</v>
      </c>
    </row>
  </sheetData>
  <mergeCells count="6">
    <mergeCell ref="I1:M1"/>
    <mergeCell ref="A2:M2"/>
    <mergeCell ref="A3:M3"/>
    <mergeCell ref="A5:A6"/>
    <mergeCell ref="B5:B6"/>
    <mergeCell ref="C5:J5"/>
  </mergeCells>
  <printOptions gridLines="1"/>
  <pageMargins left="0.51180555555555496" right="0.118055555555556" top="0.15763888888888899" bottom="0.15763888888888899" header="0.51180555555555496" footer="0.51180555555555496"/>
  <pageSetup paperSize="9" firstPageNumber="0" fitToHeight="0" orientation="landscape" horizontalDpi="300" verticalDpi="300"/>
  <rowBreaks count="2" manualBreakCount="2">
    <brk id="15" max="16383" man="1"/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46"/>
  <sheetViews>
    <sheetView zoomScaleNormal="100" workbookViewId="0">
      <selection activeCell="H7" sqref="H7:H115"/>
    </sheetView>
  </sheetViews>
  <sheetFormatPr defaultRowHeight="12.75" x14ac:dyDescent="0.2"/>
  <cols>
    <col min="1" max="1" width="3.140625" style="95" customWidth="1"/>
    <col min="2" max="2" width="42.140625" style="96" customWidth="1"/>
    <col min="3" max="3" width="4" style="96" customWidth="1"/>
    <col min="4" max="4" width="3.140625" style="96" customWidth="1"/>
    <col min="5" max="5" width="3.85546875" style="96" customWidth="1"/>
    <col min="6" max="6" width="14.28515625" style="97" customWidth="1"/>
    <col min="7" max="7" width="4.42578125" style="96" customWidth="1"/>
    <col min="8" max="8" width="10.28515625" style="98" customWidth="1"/>
    <col min="9" max="9" width="9.5703125" style="95" customWidth="1"/>
    <col min="10" max="10" width="8.7109375" style="95" customWidth="1"/>
    <col min="11" max="11" width="2.140625" style="95" customWidth="1"/>
    <col min="12" max="257" width="8.85546875" style="95" customWidth="1"/>
    <col min="258" max="1025" width="8.85546875" customWidth="1"/>
  </cols>
  <sheetData>
    <row r="1" spans="1:12" ht="72" customHeight="1" x14ac:dyDescent="0.2">
      <c r="B1" s="95"/>
      <c r="C1" s="99"/>
      <c r="D1" s="99"/>
      <c r="E1" s="99"/>
      <c r="F1" s="14" t="s">
        <v>135</v>
      </c>
      <c r="G1" s="14"/>
      <c r="H1" s="14"/>
      <c r="I1" s="14"/>
      <c r="J1" s="14"/>
      <c r="K1" s="100"/>
    </row>
    <row r="2" spans="1:12" ht="14.25" customHeight="1" x14ac:dyDescent="0.2">
      <c r="A2" s="9" t="s">
        <v>136</v>
      </c>
      <c r="B2" s="9"/>
      <c r="C2" s="9"/>
      <c r="D2" s="9"/>
      <c r="E2" s="9"/>
      <c r="F2" s="9"/>
      <c r="G2" s="9"/>
      <c r="H2" s="101"/>
    </row>
    <row r="3" spans="1:12" ht="14.25" customHeight="1" x14ac:dyDescent="0.2">
      <c r="A3" s="9" t="s">
        <v>2</v>
      </c>
      <c r="B3" s="9"/>
      <c r="C3" s="9"/>
      <c r="D3" s="9"/>
      <c r="E3" s="9"/>
      <c r="F3" s="9"/>
      <c r="G3" s="9"/>
      <c r="H3" s="102"/>
    </row>
    <row r="4" spans="1:12" ht="9.75" customHeight="1" x14ac:dyDescent="0.2">
      <c r="J4" s="95" t="s">
        <v>3</v>
      </c>
    </row>
    <row r="5" spans="1:12" ht="45.75" customHeight="1" x14ac:dyDescent="0.2">
      <c r="A5" s="103" t="s">
        <v>137</v>
      </c>
      <c r="B5" s="104" t="s">
        <v>138</v>
      </c>
      <c r="C5" s="104" t="s">
        <v>139</v>
      </c>
      <c r="D5" s="105" t="s">
        <v>140</v>
      </c>
      <c r="E5" s="105" t="s">
        <v>141</v>
      </c>
      <c r="F5" s="106" t="s">
        <v>142</v>
      </c>
      <c r="G5" s="107" t="s">
        <v>143</v>
      </c>
      <c r="H5" s="108" t="s">
        <v>144</v>
      </c>
      <c r="I5" s="108" t="s">
        <v>145</v>
      </c>
      <c r="J5" s="108" t="s">
        <v>146</v>
      </c>
    </row>
    <row r="6" spans="1:12" ht="19.899999999999999" customHeight="1" x14ac:dyDescent="0.2">
      <c r="A6" s="109"/>
      <c r="B6" s="110" t="s">
        <v>147</v>
      </c>
      <c r="C6" s="111" t="s">
        <v>93</v>
      </c>
      <c r="D6" s="112"/>
      <c r="E6" s="112"/>
      <c r="F6" s="113"/>
      <c r="G6" s="114"/>
      <c r="H6" s="115">
        <f>H7+H46+H55+H66+H73+H93+H98+H105+H110</f>
        <v>11343.81</v>
      </c>
      <c r="I6" s="115">
        <f>I7+I46+I55+I66+I73+I93+I98+I105+I110</f>
        <v>6928.9</v>
      </c>
      <c r="J6" s="115">
        <f>J7+J46+J55+J66+J73+J93+J98+J105+J110</f>
        <v>7045.4000000000005</v>
      </c>
    </row>
    <row r="7" spans="1:12" ht="32.25" customHeight="1" x14ac:dyDescent="0.2">
      <c r="A7" s="116">
        <v>1</v>
      </c>
      <c r="B7" s="117" t="s">
        <v>148</v>
      </c>
      <c r="C7" s="118" t="s">
        <v>93</v>
      </c>
      <c r="D7" s="119" t="s">
        <v>27</v>
      </c>
      <c r="E7" s="119"/>
      <c r="F7" s="120"/>
      <c r="G7" s="121"/>
      <c r="H7" s="122">
        <f>H8+H13+H17+H27+H32+H36</f>
        <v>4035.3</v>
      </c>
      <c r="I7" s="122">
        <f>I8+I13+I17+I27+I32+I36</f>
        <v>3108.1</v>
      </c>
      <c r="J7" s="122">
        <f>J8+J13+J17+J27+J32+J36</f>
        <v>3108.1</v>
      </c>
    </row>
    <row r="8" spans="1:12" ht="44.25" customHeight="1" x14ac:dyDescent="0.2">
      <c r="A8" s="123" t="s">
        <v>149</v>
      </c>
      <c r="B8" s="124" t="s">
        <v>150</v>
      </c>
      <c r="C8" s="111" t="s">
        <v>93</v>
      </c>
      <c r="D8" s="125" t="s">
        <v>27</v>
      </c>
      <c r="E8" s="125" t="s">
        <v>28</v>
      </c>
      <c r="F8" s="126"/>
      <c r="G8" s="114"/>
      <c r="H8" s="127">
        <f>H11+H12</f>
        <v>1170</v>
      </c>
      <c r="I8" s="127">
        <f>I11+I12</f>
        <v>1170</v>
      </c>
      <c r="J8" s="127">
        <f>J11+J12</f>
        <v>1170</v>
      </c>
    </row>
    <row r="9" spans="1:12" ht="23.25" customHeight="1" x14ac:dyDescent="0.2">
      <c r="A9" s="128"/>
      <c r="B9" s="110" t="s">
        <v>151</v>
      </c>
      <c r="C9" s="129" t="s">
        <v>93</v>
      </c>
      <c r="D9" s="112" t="s">
        <v>27</v>
      </c>
      <c r="E9" s="112" t="s">
        <v>28</v>
      </c>
      <c r="F9" s="126" t="s">
        <v>28</v>
      </c>
      <c r="G9" s="114"/>
      <c r="H9" s="130">
        <f>H10</f>
        <v>1170</v>
      </c>
      <c r="I9" s="130">
        <f>I10</f>
        <v>1170</v>
      </c>
      <c r="J9" s="130">
        <f>J10</f>
        <v>1170</v>
      </c>
    </row>
    <row r="10" spans="1:12" ht="35.25" customHeight="1" x14ac:dyDescent="0.2">
      <c r="A10" s="128"/>
      <c r="B10" s="131" t="s">
        <v>152</v>
      </c>
      <c r="C10" s="129" t="s">
        <v>93</v>
      </c>
      <c r="D10" s="112" t="s">
        <v>27</v>
      </c>
      <c r="E10" s="112" t="s">
        <v>28</v>
      </c>
      <c r="F10" s="126" t="s">
        <v>153</v>
      </c>
      <c r="G10" s="114"/>
      <c r="H10" s="130">
        <f>H11+H12</f>
        <v>1170</v>
      </c>
      <c r="I10" s="130">
        <f>I11+I12</f>
        <v>1170</v>
      </c>
      <c r="J10" s="130">
        <f>J11+J12</f>
        <v>1170</v>
      </c>
      <c r="L10" s="132"/>
    </row>
    <row r="11" spans="1:12" ht="41.25" customHeight="1" x14ac:dyDescent="0.2">
      <c r="A11" s="128"/>
      <c r="B11" s="110" t="s">
        <v>154</v>
      </c>
      <c r="C11" s="129" t="s">
        <v>93</v>
      </c>
      <c r="D11" s="112" t="s">
        <v>27</v>
      </c>
      <c r="E11" s="112" t="s">
        <v>28</v>
      </c>
      <c r="F11" s="126" t="s">
        <v>155</v>
      </c>
      <c r="G11" s="114" t="s">
        <v>156</v>
      </c>
      <c r="H11" s="130">
        <v>900</v>
      </c>
      <c r="I11" s="133">
        <v>900</v>
      </c>
      <c r="J11" s="133">
        <v>900</v>
      </c>
    </row>
    <row r="12" spans="1:12" ht="54" customHeight="1" x14ac:dyDescent="0.2">
      <c r="A12" s="128"/>
      <c r="B12" s="110" t="s">
        <v>157</v>
      </c>
      <c r="C12" s="129" t="s">
        <v>93</v>
      </c>
      <c r="D12" s="112" t="s">
        <v>27</v>
      </c>
      <c r="E12" s="112" t="s">
        <v>28</v>
      </c>
      <c r="F12" s="126" t="s">
        <v>155</v>
      </c>
      <c r="G12" s="114" t="s">
        <v>158</v>
      </c>
      <c r="H12" s="130">
        <v>270</v>
      </c>
      <c r="I12" s="133">
        <v>270</v>
      </c>
      <c r="J12" s="133">
        <v>270</v>
      </c>
    </row>
    <row r="13" spans="1:12" ht="53.25" customHeight="1" x14ac:dyDescent="0.2">
      <c r="A13" s="128" t="s">
        <v>33</v>
      </c>
      <c r="B13" s="124" t="s">
        <v>159</v>
      </c>
      <c r="C13" s="129" t="s">
        <v>93</v>
      </c>
      <c r="D13" s="125" t="s">
        <v>27</v>
      </c>
      <c r="E13" s="125" t="s">
        <v>53</v>
      </c>
      <c r="F13" s="126"/>
      <c r="G13" s="114"/>
      <c r="H13" s="134">
        <f>H16</f>
        <v>10</v>
      </c>
      <c r="I13" s="134">
        <f>I16</f>
        <v>10</v>
      </c>
      <c r="J13" s="134">
        <f>J16</f>
        <v>10</v>
      </c>
    </row>
    <row r="14" spans="1:12" ht="22.5" customHeight="1" x14ac:dyDescent="0.2">
      <c r="A14" s="128"/>
      <c r="B14" s="135" t="s">
        <v>151</v>
      </c>
      <c r="C14" s="129" t="s">
        <v>93</v>
      </c>
      <c r="D14" s="136" t="s">
        <v>27</v>
      </c>
      <c r="E14" s="136" t="s">
        <v>53</v>
      </c>
      <c r="F14" s="126" t="s">
        <v>28</v>
      </c>
      <c r="G14" s="114"/>
      <c r="H14" s="130">
        <f t="shared" ref="H14:J15" si="0">H15</f>
        <v>10</v>
      </c>
      <c r="I14" s="130">
        <f t="shared" si="0"/>
        <v>10</v>
      </c>
      <c r="J14" s="130">
        <f t="shared" si="0"/>
        <v>10</v>
      </c>
    </row>
    <row r="15" spans="1:12" ht="29.25" customHeight="1" x14ac:dyDescent="0.2">
      <c r="A15" s="128"/>
      <c r="B15" s="131" t="s">
        <v>152</v>
      </c>
      <c r="C15" s="129" t="s">
        <v>93</v>
      </c>
      <c r="D15" s="112" t="s">
        <v>27</v>
      </c>
      <c r="E15" s="112" t="s">
        <v>53</v>
      </c>
      <c r="F15" s="126" t="s">
        <v>153</v>
      </c>
      <c r="G15" s="114"/>
      <c r="H15" s="130">
        <f t="shared" si="0"/>
        <v>10</v>
      </c>
      <c r="I15" s="130">
        <f t="shared" si="0"/>
        <v>10</v>
      </c>
      <c r="J15" s="130">
        <f t="shared" si="0"/>
        <v>10</v>
      </c>
    </row>
    <row r="16" spans="1:12" ht="31.5" customHeight="1" x14ac:dyDescent="0.2">
      <c r="A16" s="128"/>
      <c r="B16" s="110" t="s">
        <v>160</v>
      </c>
      <c r="C16" s="129" t="s">
        <v>93</v>
      </c>
      <c r="D16" s="112" t="s">
        <v>27</v>
      </c>
      <c r="E16" s="112" t="s">
        <v>53</v>
      </c>
      <c r="F16" s="126" t="s">
        <v>161</v>
      </c>
      <c r="G16" s="114" t="s">
        <v>162</v>
      </c>
      <c r="H16" s="130">
        <v>10</v>
      </c>
      <c r="I16" s="133">
        <v>10</v>
      </c>
      <c r="J16" s="133">
        <v>10</v>
      </c>
    </row>
    <row r="17" spans="1:11" ht="57.75" customHeight="1" x14ac:dyDescent="0.2">
      <c r="A17" s="123" t="s">
        <v>35</v>
      </c>
      <c r="B17" s="124" t="s">
        <v>163</v>
      </c>
      <c r="C17" s="111" t="s">
        <v>93</v>
      </c>
      <c r="D17" s="125" t="s">
        <v>27</v>
      </c>
      <c r="E17" s="125" t="s">
        <v>164</v>
      </c>
      <c r="F17" s="126"/>
      <c r="G17" s="114"/>
      <c r="H17" s="127">
        <f>H21+H22+H23+H24+H25+H26</f>
        <v>1806</v>
      </c>
      <c r="I17" s="127">
        <f>I21+I22+I23+I24+I25+I26</f>
        <v>1695</v>
      </c>
      <c r="J17" s="127">
        <f>J21+J22+J23+J24+J25+J26</f>
        <v>1695</v>
      </c>
    </row>
    <row r="18" spans="1:11" ht="21.75" customHeight="1" x14ac:dyDescent="0.2">
      <c r="A18" s="123"/>
      <c r="B18" s="137" t="s">
        <v>151</v>
      </c>
      <c r="C18" s="111" t="s">
        <v>93</v>
      </c>
      <c r="D18" s="136" t="s">
        <v>27</v>
      </c>
      <c r="E18" s="136" t="s">
        <v>164</v>
      </c>
      <c r="F18" s="126" t="s">
        <v>28</v>
      </c>
      <c r="G18" s="114"/>
      <c r="H18" s="138">
        <f>H21+H22+H23+H24+H25+H26</f>
        <v>1806</v>
      </c>
      <c r="I18" s="138">
        <f>I21+I22+I23+I24+I25+I26</f>
        <v>1695</v>
      </c>
      <c r="J18" s="138">
        <f>J21+J22+J23+J24+J25+J26</f>
        <v>1695</v>
      </c>
    </row>
    <row r="19" spans="1:11" ht="30" customHeight="1" x14ac:dyDescent="0.2">
      <c r="A19" s="123"/>
      <c r="B19" s="131" t="s">
        <v>152</v>
      </c>
      <c r="C19" s="129" t="s">
        <v>93</v>
      </c>
      <c r="D19" s="112" t="s">
        <v>27</v>
      </c>
      <c r="E19" s="112" t="s">
        <v>164</v>
      </c>
      <c r="F19" s="126" t="s">
        <v>153</v>
      </c>
      <c r="G19" s="114"/>
      <c r="H19" s="138">
        <f>H21+H22+H23+H24+H25+H26</f>
        <v>1806</v>
      </c>
      <c r="I19" s="138">
        <f>I21+I22+I23+I24+I25+I26</f>
        <v>1695</v>
      </c>
      <c r="J19" s="138">
        <f>J21+J22+J23+J24+J25+J26</f>
        <v>1695</v>
      </c>
    </row>
    <row r="20" spans="1:11" ht="42.75" customHeight="1" x14ac:dyDescent="0.2">
      <c r="A20" s="128"/>
      <c r="B20" s="110" t="s">
        <v>165</v>
      </c>
      <c r="C20" s="129" t="s">
        <v>93</v>
      </c>
      <c r="D20" s="112" t="s">
        <v>27</v>
      </c>
      <c r="E20" s="112" t="s">
        <v>164</v>
      </c>
      <c r="F20" s="126" t="s">
        <v>166</v>
      </c>
      <c r="G20" s="114"/>
      <c r="H20" s="130">
        <f>H21+H22+H23+H24+H25</f>
        <v>1804</v>
      </c>
      <c r="I20" s="130">
        <f>I21+I22+I23+I24+I25</f>
        <v>1693</v>
      </c>
      <c r="J20" s="130">
        <f>J21+J22+J23+J24+J25</f>
        <v>1693</v>
      </c>
    </row>
    <row r="21" spans="1:11" ht="57.75" customHeight="1" x14ac:dyDescent="0.2">
      <c r="A21" s="128"/>
      <c r="B21" s="110" t="s">
        <v>167</v>
      </c>
      <c r="C21" s="111" t="s">
        <v>93</v>
      </c>
      <c r="D21" s="112" t="s">
        <v>27</v>
      </c>
      <c r="E21" s="112" t="s">
        <v>164</v>
      </c>
      <c r="F21" s="126" t="s">
        <v>166</v>
      </c>
      <c r="G21" s="114" t="s">
        <v>156</v>
      </c>
      <c r="H21" s="130">
        <v>1280</v>
      </c>
      <c r="I21" s="133">
        <v>1280</v>
      </c>
      <c r="J21" s="133">
        <v>1280</v>
      </c>
    </row>
    <row r="22" spans="1:11" ht="62.25" customHeight="1" x14ac:dyDescent="0.2">
      <c r="A22" s="128"/>
      <c r="B22" s="110" t="s">
        <v>168</v>
      </c>
      <c r="C22" s="129" t="s">
        <v>93</v>
      </c>
      <c r="D22" s="112" t="s">
        <v>27</v>
      </c>
      <c r="E22" s="112" t="s">
        <v>164</v>
      </c>
      <c r="F22" s="126" t="s">
        <v>166</v>
      </c>
      <c r="G22" s="114" t="s">
        <v>169</v>
      </c>
      <c r="H22" s="130">
        <v>6</v>
      </c>
      <c r="I22" s="133">
        <v>6</v>
      </c>
      <c r="J22" s="133">
        <v>6</v>
      </c>
    </row>
    <row r="23" spans="1:11" ht="66" customHeight="1" x14ac:dyDescent="0.2">
      <c r="A23" s="128"/>
      <c r="B23" s="110" t="s">
        <v>170</v>
      </c>
      <c r="C23" s="129" t="s">
        <v>93</v>
      </c>
      <c r="D23" s="112" t="s">
        <v>27</v>
      </c>
      <c r="E23" s="112" t="s">
        <v>164</v>
      </c>
      <c r="F23" s="126" t="s">
        <v>166</v>
      </c>
      <c r="G23" s="114" t="s">
        <v>158</v>
      </c>
      <c r="H23" s="130">
        <v>382</v>
      </c>
      <c r="I23" s="133">
        <v>382</v>
      </c>
      <c r="J23" s="133">
        <v>382</v>
      </c>
    </row>
    <row r="24" spans="1:11" ht="50.25" customHeight="1" x14ac:dyDescent="0.2">
      <c r="A24" s="128"/>
      <c r="B24" s="110" t="s">
        <v>171</v>
      </c>
      <c r="C24" s="129" t="s">
        <v>93</v>
      </c>
      <c r="D24" s="112" t="s">
        <v>27</v>
      </c>
      <c r="E24" s="112" t="s">
        <v>164</v>
      </c>
      <c r="F24" s="126" t="s">
        <v>166</v>
      </c>
      <c r="G24" s="114" t="s">
        <v>172</v>
      </c>
      <c r="H24" s="130">
        <v>131</v>
      </c>
      <c r="I24" s="133">
        <v>20</v>
      </c>
      <c r="J24" s="133">
        <v>20</v>
      </c>
    </row>
    <row r="25" spans="1:11" ht="42.75" customHeight="1" x14ac:dyDescent="0.2">
      <c r="A25" s="128"/>
      <c r="B25" s="110" t="s">
        <v>173</v>
      </c>
      <c r="C25" s="129" t="s">
        <v>93</v>
      </c>
      <c r="D25" s="112" t="s">
        <v>27</v>
      </c>
      <c r="E25" s="112" t="s">
        <v>164</v>
      </c>
      <c r="F25" s="126" t="s">
        <v>166</v>
      </c>
      <c r="G25" s="114" t="s">
        <v>174</v>
      </c>
      <c r="H25" s="130">
        <v>5</v>
      </c>
      <c r="I25" s="130">
        <v>5</v>
      </c>
      <c r="J25" s="130">
        <v>5</v>
      </c>
    </row>
    <row r="26" spans="1:11" ht="75.75" customHeight="1" x14ac:dyDescent="0.2">
      <c r="A26" s="128"/>
      <c r="B26" s="110" t="s">
        <v>175</v>
      </c>
      <c r="C26" s="111" t="s">
        <v>93</v>
      </c>
      <c r="D26" s="112" t="s">
        <v>27</v>
      </c>
      <c r="E26" s="112" t="s">
        <v>164</v>
      </c>
      <c r="F26" s="126" t="s">
        <v>176</v>
      </c>
      <c r="G26" s="114" t="s">
        <v>172</v>
      </c>
      <c r="H26" s="130">
        <v>2</v>
      </c>
      <c r="I26" s="139">
        <v>2</v>
      </c>
      <c r="J26" s="139">
        <v>2</v>
      </c>
    </row>
    <row r="27" spans="1:11" ht="44.25" customHeight="1" x14ac:dyDescent="0.2">
      <c r="A27" s="123" t="s">
        <v>37</v>
      </c>
      <c r="B27" s="124" t="s">
        <v>177</v>
      </c>
      <c r="C27" s="129" t="s">
        <v>93</v>
      </c>
      <c r="D27" s="125" t="s">
        <v>27</v>
      </c>
      <c r="E27" s="125" t="s">
        <v>72</v>
      </c>
      <c r="F27" s="126"/>
      <c r="G27" s="114"/>
      <c r="H27" s="127">
        <f>H31</f>
        <v>181</v>
      </c>
      <c r="I27" s="127">
        <f>I31</f>
        <v>0</v>
      </c>
      <c r="J27" s="127">
        <f>J31</f>
        <v>0</v>
      </c>
    </row>
    <row r="28" spans="1:11" ht="27.75" customHeight="1" x14ac:dyDescent="0.2">
      <c r="A28" s="123"/>
      <c r="B28" s="137" t="s">
        <v>151</v>
      </c>
      <c r="C28" s="111" t="s">
        <v>93</v>
      </c>
      <c r="D28" s="136" t="s">
        <v>27</v>
      </c>
      <c r="E28" s="136" t="s">
        <v>72</v>
      </c>
      <c r="F28" s="126" t="s">
        <v>28</v>
      </c>
      <c r="G28" s="114"/>
      <c r="H28" s="138">
        <f t="shared" ref="H28:J30" si="1">H29</f>
        <v>181</v>
      </c>
      <c r="I28" s="138">
        <f t="shared" si="1"/>
        <v>0</v>
      </c>
      <c r="J28" s="138">
        <f t="shared" si="1"/>
        <v>0</v>
      </c>
    </row>
    <row r="29" spans="1:11" ht="27.75" customHeight="1" x14ac:dyDescent="0.2">
      <c r="A29" s="123"/>
      <c r="B29" s="131" t="s">
        <v>178</v>
      </c>
      <c r="C29" s="111" t="s">
        <v>93</v>
      </c>
      <c r="D29" s="136" t="s">
        <v>27</v>
      </c>
      <c r="E29" s="136" t="s">
        <v>72</v>
      </c>
      <c r="F29" s="126" t="s">
        <v>179</v>
      </c>
      <c r="G29" s="114"/>
      <c r="H29" s="138">
        <f t="shared" si="1"/>
        <v>181</v>
      </c>
      <c r="I29" s="138">
        <f t="shared" si="1"/>
        <v>0</v>
      </c>
      <c r="J29" s="138">
        <f t="shared" si="1"/>
        <v>0</v>
      </c>
    </row>
    <row r="30" spans="1:11" ht="33.75" customHeight="1" x14ac:dyDescent="0.2">
      <c r="A30" s="128"/>
      <c r="B30" s="110" t="s">
        <v>180</v>
      </c>
      <c r="C30" s="129" t="s">
        <v>93</v>
      </c>
      <c r="D30" s="112" t="s">
        <v>27</v>
      </c>
      <c r="E30" s="112" t="s">
        <v>72</v>
      </c>
      <c r="F30" s="126" t="s">
        <v>181</v>
      </c>
      <c r="G30" s="114"/>
      <c r="H30" s="130">
        <f t="shared" si="1"/>
        <v>181</v>
      </c>
      <c r="I30" s="130">
        <f t="shared" si="1"/>
        <v>0</v>
      </c>
      <c r="J30" s="130">
        <f t="shared" si="1"/>
        <v>0</v>
      </c>
    </row>
    <row r="31" spans="1:11" ht="22.5" customHeight="1" x14ac:dyDescent="0.2">
      <c r="A31" s="128"/>
      <c r="B31" s="110" t="s">
        <v>182</v>
      </c>
      <c r="C31" s="129" t="s">
        <v>93</v>
      </c>
      <c r="D31" s="112" t="s">
        <v>27</v>
      </c>
      <c r="E31" s="112" t="s">
        <v>72</v>
      </c>
      <c r="F31" s="126" t="s">
        <v>181</v>
      </c>
      <c r="G31" s="140" t="s">
        <v>183</v>
      </c>
      <c r="H31" s="130">
        <v>181</v>
      </c>
      <c r="I31" s="133">
        <v>0</v>
      </c>
      <c r="J31" s="133">
        <v>0</v>
      </c>
      <c r="K31" s="141"/>
    </row>
    <row r="32" spans="1:11" ht="44.25" customHeight="1" x14ac:dyDescent="0.2">
      <c r="A32" s="142" t="s">
        <v>39</v>
      </c>
      <c r="B32" s="124" t="s">
        <v>184</v>
      </c>
      <c r="C32" s="143" t="s">
        <v>93</v>
      </c>
      <c r="D32" s="125" t="s">
        <v>27</v>
      </c>
      <c r="E32" s="125" t="s">
        <v>94</v>
      </c>
      <c r="F32" s="126"/>
      <c r="G32" s="114"/>
      <c r="H32" s="127">
        <f>H35</f>
        <v>30</v>
      </c>
      <c r="I32" s="127">
        <f>I35</f>
        <v>30</v>
      </c>
      <c r="J32" s="127">
        <f>J35</f>
        <v>30</v>
      </c>
      <c r="K32" s="144"/>
    </row>
    <row r="33" spans="1:13" ht="24" customHeight="1" x14ac:dyDescent="0.2">
      <c r="A33" s="123"/>
      <c r="B33" s="137" t="s">
        <v>151</v>
      </c>
      <c r="C33" s="111" t="s">
        <v>93</v>
      </c>
      <c r="D33" s="136" t="s">
        <v>27</v>
      </c>
      <c r="E33" s="136" t="s">
        <v>94</v>
      </c>
      <c r="F33" s="126" t="s">
        <v>28</v>
      </c>
      <c r="G33" s="114"/>
      <c r="H33" s="138">
        <f t="shared" ref="H33:J34" si="2">H34</f>
        <v>30</v>
      </c>
      <c r="I33" s="138">
        <f t="shared" si="2"/>
        <v>30</v>
      </c>
      <c r="J33" s="138">
        <f t="shared" si="2"/>
        <v>30</v>
      </c>
      <c r="K33" s="141"/>
    </row>
    <row r="34" spans="1:13" ht="24" customHeight="1" x14ac:dyDescent="0.2">
      <c r="A34" s="123"/>
      <c r="B34" s="131" t="s">
        <v>185</v>
      </c>
      <c r="C34" s="111" t="s">
        <v>93</v>
      </c>
      <c r="D34" s="136" t="s">
        <v>27</v>
      </c>
      <c r="E34" s="136" t="s">
        <v>94</v>
      </c>
      <c r="F34" s="126" t="s">
        <v>186</v>
      </c>
      <c r="G34" s="114"/>
      <c r="H34" s="138">
        <f t="shared" si="2"/>
        <v>30</v>
      </c>
      <c r="I34" s="138">
        <f t="shared" si="2"/>
        <v>30</v>
      </c>
      <c r="J34" s="138">
        <f t="shared" si="2"/>
        <v>30</v>
      </c>
      <c r="M34" s="95" t="s">
        <v>187</v>
      </c>
    </row>
    <row r="35" spans="1:13" ht="44.25" customHeight="1" x14ac:dyDescent="0.2">
      <c r="A35" s="142"/>
      <c r="B35" s="110" t="s">
        <v>188</v>
      </c>
      <c r="C35" s="129" t="s">
        <v>93</v>
      </c>
      <c r="D35" s="112" t="s">
        <v>27</v>
      </c>
      <c r="E35" s="112" t="s">
        <v>94</v>
      </c>
      <c r="F35" s="126" t="s">
        <v>189</v>
      </c>
      <c r="G35" s="114" t="s">
        <v>190</v>
      </c>
      <c r="H35" s="130">
        <v>30</v>
      </c>
      <c r="I35" s="139">
        <v>30</v>
      </c>
      <c r="J35" s="139">
        <v>30</v>
      </c>
    </row>
    <row r="36" spans="1:13" ht="27.75" customHeight="1" x14ac:dyDescent="0.2">
      <c r="A36" s="142" t="s">
        <v>43</v>
      </c>
      <c r="B36" s="124" t="s">
        <v>191</v>
      </c>
      <c r="C36" s="129" t="s">
        <v>93</v>
      </c>
      <c r="D36" s="125" t="s">
        <v>27</v>
      </c>
      <c r="E36" s="125" t="s">
        <v>101</v>
      </c>
      <c r="F36" s="126"/>
      <c r="G36" s="114"/>
      <c r="H36" s="127">
        <f>H39+H41+H42+H43+H44+H45+H40</f>
        <v>838.3</v>
      </c>
      <c r="I36" s="127">
        <f>I39+I41+I42+I43+I44+I45+I40</f>
        <v>203.1</v>
      </c>
      <c r="J36" s="127">
        <f>J39+J41+J42+J43+J44+J45+J40</f>
        <v>203.1</v>
      </c>
    </row>
    <row r="37" spans="1:13" ht="27" customHeight="1" x14ac:dyDescent="0.2">
      <c r="A37" s="123"/>
      <c r="B37" s="137" t="s">
        <v>151</v>
      </c>
      <c r="C37" s="111" t="s">
        <v>93</v>
      </c>
      <c r="D37" s="136" t="s">
        <v>27</v>
      </c>
      <c r="E37" s="136" t="s">
        <v>101</v>
      </c>
      <c r="F37" s="126" t="s">
        <v>28</v>
      </c>
      <c r="G37" s="114"/>
      <c r="H37" s="138">
        <f>H38</f>
        <v>838.3</v>
      </c>
      <c r="I37" s="138">
        <f>I38</f>
        <v>203.1</v>
      </c>
      <c r="J37" s="138">
        <f>J38</f>
        <v>203.1</v>
      </c>
    </row>
    <row r="38" spans="1:13" ht="27" customHeight="1" x14ac:dyDescent="0.2">
      <c r="A38" s="123"/>
      <c r="B38" s="145" t="s">
        <v>192</v>
      </c>
      <c r="C38" s="111" t="s">
        <v>93</v>
      </c>
      <c r="D38" s="136" t="s">
        <v>27</v>
      </c>
      <c r="E38" s="136" t="s">
        <v>101</v>
      </c>
      <c r="F38" s="126" t="s">
        <v>193</v>
      </c>
      <c r="G38" s="114"/>
      <c r="H38" s="138">
        <f>H39+H41+H42+H43+H44+H45+H40</f>
        <v>838.3</v>
      </c>
      <c r="I38" s="138">
        <f>I39+I41+I42+I43+I44+I45+I40</f>
        <v>203.1</v>
      </c>
      <c r="J38" s="138">
        <f>J39+J41+J42+J43+J44+J45+J40</f>
        <v>203.1</v>
      </c>
    </row>
    <row r="39" spans="1:13" ht="25.5" customHeight="1" x14ac:dyDescent="0.2">
      <c r="A39" s="142"/>
      <c r="B39" s="110" t="s">
        <v>194</v>
      </c>
      <c r="C39" s="129" t="s">
        <v>93</v>
      </c>
      <c r="D39" s="112" t="s">
        <v>27</v>
      </c>
      <c r="E39" s="112" t="s">
        <v>101</v>
      </c>
      <c r="F39" s="126" t="s">
        <v>195</v>
      </c>
      <c r="G39" s="114" t="s">
        <v>172</v>
      </c>
      <c r="H39" s="130">
        <v>316.8</v>
      </c>
      <c r="I39" s="130"/>
      <c r="J39" s="130"/>
    </row>
    <row r="40" spans="1:13" ht="63" customHeight="1" x14ac:dyDescent="0.2">
      <c r="A40" s="142"/>
      <c r="B40" s="110" t="s">
        <v>196</v>
      </c>
      <c r="C40" s="129" t="s">
        <v>93</v>
      </c>
      <c r="D40" s="112" t="s">
        <v>27</v>
      </c>
      <c r="E40" s="112" t="s">
        <v>101</v>
      </c>
      <c r="F40" s="126" t="s">
        <v>197</v>
      </c>
      <c r="G40" s="114" t="s">
        <v>172</v>
      </c>
      <c r="H40" s="130">
        <v>334.5</v>
      </c>
      <c r="I40" s="133">
        <v>16.100000000000001</v>
      </c>
      <c r="J40" s="133">
        <v>16.100000000000001</v>
      </c>
    </row>
    <row r="41" spans="1:13" ht="63" customHeight="1" x14ac:dyDescent="0.2">
      <c r="A41" s="142"/>
      <c r="B41" s="110" t="s">
        <v>198</v>
      </c>
      <c r="C41" s="129" t="s">
        <v>93</v>
      </c>
      <c r="D41" s="112" t="s">
        <v>27</v>
      </c>
      <c r="E41" s="112" t="s">
        <v>101</v>
      </c>
      <c r="F41" s="126" t="s">
        <v>197</v>
      </c>
      <c r="G41" s="114" t="s">
        <v>199</v>
      </c>
      <c r="H41" s="130">
        <v>172</v>
      </c>
      <c r="I41" s="133">
        <v>172</v>
      </c>
      <c r="J41" s="133">
        <v>172</v>
      </c>
    </row>
    <row r="42" spans="1:13" ht="51.75" customHeight="1" x14ac:dyDescent="0.2">
      <c r="A42" s="142"/>
      <c r="B42" s="110" t="s">
        <v>200</v>
      </c>
      <c r="C42" s="129" t="s">
        <v>93</v>
      </c>
      <c r="D42" s="112" t="s">
        <v>27</v>
      </c>
      <c r="E42" s="112" t="s">
        <v>101</v>
      </c>
      <c r="F42" s="126" t="s">
        <v>197</v>
      </c>
      <c r="G42" s="114" t="s">
        <v>201</v>
      </c>
      <c r="H42" s="130">
        <v>0</v>
      </c>
      <c r="I42" s="133">
        <v>0</v>
      </c>
      <c r="J42" s="133">
        <v>0</v>
      </c>
    </row>
    <row r="43" spans="1:13" ht="49.5" customHeight="1" x14ac:dyDescent="0.2">
      <c r="A43" s="142"/>
      <c r="B43" s="110" t="s">
        <v>202</v>
      </c>
      <c r="C43" s="129" t="s">
        <v>93</v>
      </c>
      <c r="D43" s="112" t="s">
        <v>27</v>
      </c>
      <c r="E43" s="112" t="s">
        <v>101</v>
      </c>
      <c r="F43" s="126" t="s">
        <v>197</v>
      </c>
      <c r="G43" s="114" t="s">
        <v>203</v>
      </c>
      <c r="H43" s="130">
        <v>0</v>
      </c>
      <c r="I43" s="133">
        <v>0</v>
      </c>
      <c r="J43" s="133">
        <v>0</v>
      </c>
    </row>
    <row r="44" spans="1:13" ht="49.5" customHeight="1" x14ac:dyDescent="0.2">
      <c r="A44" s="142"/>
      <c r="B44" s="110" t="s">
        <v>204</v>
      </c>
      <c r="C44" s="129" t="s">
        <v>93</v>
      </c>
      <c r="D44" s="112" t="s">
        <v>27</v>
      </c>
      <c r="E44" s="112" t="s">
        <v>101</v>
      </c>
      <c r="F44" s="126" t="s">
        <v>197</v>
      </c>
      <c r="G44" s="114" t="s">
        <v>205</v>
      </c>
      <c r="H44" s="130">
        <v>15</v>
      </c>
      <c r="I44" s="133">
        <v>15</v>
      </c>
      <c r="J44" s="133">
        <v>15</v>
      </c>
    </row>
    <row r="45" spans="1:13" ht="41.25" customHeight="1" x14ac:dyDescent="0.2">
      <c r="A45" s="142"/>
      <c r="B45" s="110" t="s">
        <v>206</v>
      </c>
      <c r="C45" s="129" t="s">
        <v>93</v>
      </c>
      <c r="D45" s="112" t="s">
        <v>27</v>
      </c>
      <c r="E45" s="112" t="s">
        <v>101</v>
      </c>
      <c r="F45" s="126" t="s">
        <v>197</v>
      </c>
      <c r="G45" s="114" t="s">
        <v>174</v>
      </c>
      <c r="H45" s="130">
        <v>0</v>
      </c>
      <c r="I45" s="133">
        <v>0</v>
      </c>
      <c r="J45" s="133">
        <v>0</v>
      </c>
    </row>
    <row r="46" spans="1:13" ht="24" customHeight="1" x14ac:dyDescent="0.2">
      <c r="A46" s="146">
        <v>2</v>
      </c>
      <c r="B46" s="117" t="s">
        <v>207</v>
      </c>
      <c r="C46" s="118" t="s">
        <v>93</v>
      </c>
      <c r="D46" s="119" t="s">
        <v>28</v>
      </c>
      <c r="E46" s="119"/>
      <c r="F46" s="120"/>
      <c r="G46" s="121"/>
      <c r="H46" s="147">
        <f>H51+H52+H53+H54</f>
        <v>342.1</v>
      </c>
      <c r="I46" s="147">
        <f>I51+I52+I53+I54</f>
        <v>345.8</v>
      </c>
      <c r="J46" s="147">
        <f>J51+J52+J53+J54</f>
        <v>359.9</v>
      </c>
    </row>
    <row r="47" spans="1:13" s="96" customFormat="1" ht="24.75" customHeight="1" x14ac:dyDescent="0.2">
      <c r="A47" s="142" t="s">
        <v>54</v>
      </c>
      <c r="B47" s="110" t="s">
        <v>208</v>
      </c>
      <c r="C47" s="111" t="s">
        <v>93</v>
      </c>
      <c r="D47" s="112" t="s">
        <v>28</v>
      </c>
      <c r="E47" s="112" t="s">
        <v>53</v>
      </c>
      <c r="F47" s="126"/>
      <c r="G47" s="114"/>
      <c r="H47" s="130">
        <f t="shared" ref="H47:J49" si="3">H48</f>
        <v>342.1</v>
      </c>
      <c r="I47" s="130">
        <f t="shared" si="3"/>
        <v>345.8</v>
      </c>
      <c r="J47" s="130">
        <f t="shared" si="3"/>
        <v>359.9</v>
      </c>
      <c r="K47" s="95"/>
    </row>
    <row r="48" spans="1:13" s="96" customFormat="1" ht="23.25" customHeight="1" x14ac:dyDescent="0.2">
      <c r="A48" s="123"/>
      <c r="B48" s="137" t="s">
        <v>151</v>
      </c>
      <c r="C48" s="111" t="s">
        <v>93</v>
      </c>
      <c r="D48" s="136" t="s">
        <v>28</v>
      </c>
      <c r="E48" s="136" t="s">
        <v>53</v>
      </c>
      <c r="F48" s="126" t="s">
        <v>28</v>
      </c>
      <c r="G48" s="114"/>
      <c r="H48" s="138">
        <f t="shared" si="3"/>
        <v>342.1</v>
      </c>
      <c r="I48" s="138">
        <f t="shared" si="3"/>
        <v>345.8</v>
      </c>
      <c r="J48" s="138">
        <f t="shared" si="3"/>
        <v>359.9</v>
      </c>
      <c r="K48" s="95"/>
    </row>
    <row r="49" spans="1:11" ht="27.75" customHeight="1" x14ac:dyDescent="0.2">
      <c r="A49" s="123"/>
      <c r="B49" s="145" t="s">
        <v>209</v>
      </c>
      <c r="C49" s="111" t="s">
        <v>93</v>
      </c>
      <c r="D49" s="136" t="s">
        <v>28</v>
      </c>
      <c r="E49" s="136" t="s">
        <v>53</v>
      </c>
      <c r="F49" s="126" t="s">
        <v>210</v>
      </c>
      <c r="G49" s="114"/>
      <c r="H49" s="138">
        <f t="shared" si="3"/>
        <v>342.1</v>
      </c>
      <c r="I49" s="138">
        <f t="shared" si="3"/>
        <v>345.8</v>
      </c>
      <c r="J49" s="138">
        <f t="shared" si="3"/>
        <v>359.9</v>
      </c>
    </row>
    <row r="50" spans="1:11" ht="42" customHeight="1" x14ac:dyDescent="0.2">
      <c r="A50" s="148"/>
      <c r="B50" s="110" t="s">
        <v>211</v>
      </c>
      <c r="C50" s="129" t="s">
        <v>93</v>
      </c>
      <c r="D50" s="112" t="s">
        <v>28</v>
      </c>
      <c r="E50" s="112" t="s">
        <v>53</v>
      </c>
      <c r="F50" s="126" t="s">
        <v>212</v>
      </c>
      <c r="G50" s="114"/>
      <c r="H50" s="130">
        <f>H51+H52+H53+H54</f>
        <v>342.1</v>
      </c>
      <c r="I50" s="130">
        <f>I51+I52+I53+I54</f>
        <v>345.8</v>
      </c>
      <c r="J50" s="130">
        <f>J51+J52+J53+J54</f>
        <v>359.9</v>
      </c>
    </row>
    <row r="51" spans="1:11" ht="64.5" customHeight="1" x14ac:dyDescent="0.2">
      <c r="A51" s="148"/>
      <c r="B51" s="110" t="s">
        <v>213</v>
      </c>
      <c r="C51" s="111" t="s">
        <v>93</v>
      </c>
      <c r="D51" s="112" t="s">
        <v>28</v>
      </c>
      <c r="E51" s="112" t="s">
        <v>53</v>
      </c>
      <c r="F51" s="126" t="s">
        <v>212</v>
      </c>
      <c r="G51" s="114" t="s">
        <v>156</v>
      </c>
      <c r="H51" s="130">
        <v>257.5</v>
      </c>
      <c r="I51" s="133">
        <v>257.5</v>
      </c>
      <c r="J51" s="133">
        <v>257.5</v>
      </c>
    </row>
    <row r="52" spans="1:11" ht="70.5" customHeight="1" x14ac:dyDescent="0.2">
      <c r="A52" s="148"/>
      <c r="B52" s="110" t="s">
        <v>214</v>
      </c>
      <c r="C52" s="111" t="s">
        <v>93</v>
      </c>
      <c r="D52" s="112" t="s">
        <v>28</v>
      </c>
      <c r="E52" s="112" t="s">
        <v>53</v>
      </c>
      <c r="F52" s="126" t="s">
        <v>212</v>
      </c>
      <c r="G52" s="114" t="s">
        <v>169</v>
      </c>
      <c r="H52" s="130">
        <v>5.8</v>
      </c>
      <c r="I52" s="133">
        <v>5.8</v>
      </c>
      <c r="J52" s="133">
        <v>5.8</v>
      </c>
    </row>
    <row r="53" spans="1:11" ht="70.5" customHeight="1" x14ac:dyDescent="0.2">
      <c r="A53" s="148"/>
      <c r="B53" s="110" t="s">
        <v>215</v>
      </c>
      <c r="C53" s="111" t="s">
        <v>93</v>
      </c>
      <c r="D53" s="112" t="s">
        <v>28</v>
      </c>
      <c r="E53" s="112" t="s">
        <v>53</v>
      </c>
      <c r="F53" s="126" t="s">
        <v>212</v>
      </c>
      <c r="G53" s="114" t="s">
        <v>158</v>
      </c>
      <c r="H53" s="130">
        <v>77.7</v>
      </c>
      <c r="I53" s="133">
        <v>77.7</v>
      </c>
      <c r="J53" s="133">
        <v>77.7</v>
      </c>
    </row>
    <row r="54" spans="1:11" ht="58.5" customHeight="1" x14ac:dyDescent="0.2">
      <c r="A54" s="148"/>
      <c r="B54" s="110" t="s">
        <v>216</v>
      </c>
      <c r="C54" s="111" t="s">
        <v>93</v>
      </c>
      <c r="D54" s="112" t="s">
        <v>28</v>
      </c>
      <c r="E54" s="112" t="s">
        <v>53</v>
      </c>
      <c r="F54" s="126" t="s">
        <v>212</v>
      </c>
      <c r="G54" s="114" t="s">
        <v>172</v>
      </c>
      <c r="H54" s="130">
        <v>1.1000000000000001</v>
      </c>
      <c r="I54" s="133">
        <v>4.8</v>
      </c>
      <c r="J54" s="133">
        <v>18.899999999999999</v>
      </c>
    </row>
    <row r="55" spans="1:11" ht="36" customHeight="1" x14ac:dyDescent="0.2">
      <c r="A55" s="146">
        <v>3</v>
      </c>
      <c r="B55" s="117" t="s">
        <v>217</v>
      </c>
      <c r="C55" s="118" t="s">
        <v>93</v>
      </c>
      <c r="D55" s="119" t="s">
        <v>53</v>
      </c>
      <c r="E55" s="119"/>
      <c r="F55" s="120"/>
      <c r="G55" s="121"/>
      <c r="H55" s="147">
        <f>H60+H65</f>
        <v>20</v>
      </c>
      <c r="I55" s="147">
        <f>I60+I65</f>
        <v>20</v>
      </c>
      <c r="J55" s="147">
        <f>J60+J65</f>
        <v>20</v>
      </c>
      <c r="K55" s="96"/>
    </row>
    <row r="56" spans="1:11" ht="44.25" customHeight="1" x14ac:dyDescent="0.2">
      <c r="A56" s="142" t="s">
        <v>218</v>
      </c>
      <c r="B56" s="110" t="s">
        <v>219</v>
      </c>
      <c r="C56" s="111" t="s">
        <v>93</v>
      </c>
      <c r="D56" s="112" t="s">
        <v>53</v>
      </c>
      <c r="E56" s="112" t="s">
        <v>98</v>
      </c>
      <c r="F56" s="126"/>
      <c r="G56" s="114"/>
      <c r="H56" s="130">
        <f t="shared" ref="H56:J59" si="4">H57</f>
        <v>10</v>
      </c>
      <c r="I56" s="130">
        <f t="shared" si="4"/>
        <v>10</v>
      </c>
      <c r="J56" s="130">
        <f t="shared" si="4"/>
        <v>10</v>
      </c>
      <c r="K56" s="96"/>
    </row>
    <row r="57" spans="1:11" ht="30" customHeight="1" x14ac:dyDescent="0.2">
      <c r="A57" s="123"/>
      <c r="B57" s="137" t="s">
        <v>151</v>
      </c>
      <c r="C57" s="111" t="s">
        <v>93</v>
      </c>
      <c r="D57" s="136" t="s">
        <v>53</v>
      </c>
      <c r="E57" s="136" t="s">
        <v>98</v>
      </c>
      <c r="F57" s="126" t="s">
        <v>28</v>
      </c>
      <c r="G57" s="114"/>
      <c r="H57" s="138">
        <f t="shared" si="4"/>
        <v>10</v>
      </c>
      <c r="I57" s="138">
        <f t="shared" si="4"/>
        <v>10</v>
      </c>
      <c r="J57" s="138">
        <f t="shared" si="4"/>
        <v>10</v>
      </c>
    </row>
    <row r="58" spans="1:11" ht="24.75" customHeight="1" x14ac:dyDescent="0.2">
      <c r="A58" s="123"/>
      <c r="B58" s="95" t="s">
        <v>220</v>
      </c>
      <c r="C58" s="111" t="s">
        <v>93</v>
      </c>
      <c r="D58" s="136" t="s">
        <v>53</v>
      </c>
      <c r="E58" s="136" t="s">
        <v>98</v>
      </c>
      <c r="F58" s="126" t="s">
        <v>221</v>
      </c>
      <c r="G58" s="114"/>
      <c r="H58" s="138">
        <f t="shared" si="4"/>
        <v>10</v>
      </c>
      <c r="I58" s="138">
        <f t="shared" si="4"/>
        <v>10</v>
      </c>
      <c r="J58" s="138">
        <f t="shared" si="4"/>
        <v>10</v>
      </c>
    </row>
    <row r="59" spans="1:11" ht="48" customHeight="1" x14ac:dyDescent="0.2">
      <c r="A59" s="148"/>
      <c r="B59" s="110" t="s">
        <v>222</v>
      </c>
      <c r="C59" s="129" t="s">
        <v>93</v>
      </c>
      <c r="D59" s="112" t="s">
        <v>53</v>
      </c>
      <c r="E59" s="112" t="s">
        <v>98</v>
      </c>
      <c r="F59" s="126" t="s">
        <v>223</v>
      </c>
      <c r="G59" s="114"/>
      <c r="H59" s="130">
        <f t="shared" si="4"/>
        <v>10</v>
      </c>
      <c r="I59" s="130">
        <f t="shared" si="4"/>
        <v>10</v>
      </c>
      <c r="J59" s="130">
        <f t="shared" si="4"/>
        <v>10</v>
      </c>
    </row>
    <row r="60" spans="1:11" ht="59.25" customHeight="1" x14ac:dyDescent="0.2">
      <c r="A60" s="148"/>
      <c r="B60" s="110" t="s">
        <v>224</v>
      </c>
      <c r="C60" s="111" t="s">
        <v>93</v>
      </c>
      <c r="D60" s="112" t="s">
        <v>53</v>
      </c>
      <c r="E60" s="112" t="s">
        <v>98</v>
      </c>
      <c r="F60" s="126" t="s">
        <v>223</v>
      </c>
      <c r="G60" s="114" t="s">
        <v>172</v>
      </c>
      <c r="H60" s="130">
        <v>10</v>
      </c>
      <c r="I60" s="133">
        <v>10</v>
      </c>
      <c r="J60" s="133">
        <v>10</v>
      </c>
    </row>
    <row r="61" spans="1:11" ht="44.25" customHeight="1" x14ac:dyDescent="0.2">
      <c r="A61" s="142" t="s">
        <v>225</v>
      </c>
      <c r="B61" s="110" t="s">
        <v>226</v>
      </c>
      <c r="C61" s="129" t="s">
        <v>93</v>
      </c>
      <c r="D61" s="112" t="s">
        <v>227</v>
      </c>
      <c r="E61" s="112" t="s">
        <v>228</v>
      </c>
      <c r="F61" s="126"/>
      <c r="G61" s="114"/>
      <c r="H61" s="130">
        <f t="shared" ref="H61:J64" si="5">H62</f>
        <v>10</v>
      </c>
      <c r="I61" s="130">
        <f t="shared" si="5"/>
        <v>10</v>
      </c>
      <c r="J61" s="130">
        <f t="shared" si="5"/>
        <v>10</v>
      </c>
    </row>
    <row r="62" spans="1:11" ht="27" customHeight="1" x14ac:dyDescent="0.2">
      <c r="A62" s="123"/>
      <c r="B62" s="137" t="s">
        <v>151</v>
      </c>
      <c r="C62" s="111" t="s">
        <v>93</v>
      </c>
      <c r="D62" s="136" t="s">
        <v>53</v>
      </c>
      <c r="E62" s="136" t="s">
        <v>228</v>
      </c>
      <c r="F62" s="126" t="s">
        <v>28</v>
      </c>
      <c r="G62" s="114"/>
      <c r="H62" s="138">
        <f t="shared" si="5"/>
        <v>10</v>
      </c>
      <c r="I62" s="138">
        <f t="shared" si="5"/>
        <v>10</v>
      </c>
      <c r="J62" s="138">
        <f t="shared" si="5"/>
        <v>10</v>
      </c>
    </row>
    <row r="63" spans="1:11" ht="27" customHeight="1" x14ac:dyDescent="0.2">
      <c r="A63" s="123"/>
      <c r="B63" s="95" t="s">
        <v>229</v>
      </c>
      <c r="C63" s="111" t="s">
        <v>93</v>
      </c>
      <c r="D63" s="136" t="s">
        <v>53</v>
      </c>
      <c r="E63" s="136" t="s">
        <v>228</v>
      </c>
      <c r="F63" s="126" t="s">
        <v>221</v>
      </c>
      <c r="G63" s="114"/>
      <c r="H63" s="138">
        <f t="shared" si="5"/>
        <v>10</v>
      </c>
      <c r="I63" s="138">
        <f t="shared" si="5"/>
        <v>10</v>
      </c>
      <c r="J63" s="138">
        <f t="shared" si="5"/>
        <v>10</v>
      </c>
    </row>
    <row r="64" spans="1:11" ht="40.5" customHeight="1" x14ac:dyDescent="0.2">
      <c r="A64" s="148"/>
      <c r="B64" s="110" t="s">
        <v>230</v>
      </c>
      <c r="C64" s="111" t="s">
        <v>93</v>
      </c>
      <c r="D64" s="112" t="s">
        <v>227</v>
      </c>
      <c r="E64" s="112" t="s">
        <v>228</v>
      </c>
      <c r="F64" s="126" t="s">
        <v>231</v>
      </c>
      <c r="G64" s="114"/>
      <c r="H64" s="130">
        <f t="shared" si="5"/>
        <v>10</v>
      </c>
      <c r="I64" s="130">
        <f t="shared" si="5"/>
        <v>10</v>
      </c>
      <c r="J64" s="130">
        <f t="shared" si="5"/>
        <v>10</v>
      </c>
    </row>
    <row r="65" spans="1:10" ht="55.5" customHeight="1" x14ac:dyDescent="0.2">
      <c r="A65" s="148"/>
      <c r="B65" s="110" t="s">
        <v>232</v>
      </c>
      <c r="C65" s="129" t="s">
        <v>93</v>
      </c>
      <c r="D65" s="112" t="s">
        <v>227</v>
      </c>
      <c r="E65" s="112" t="s">
        <v>228</v>
      </c>
      <c r="F65" s="126" t="s">
        <v>231</v>
      </c>
      <c r="G65" s="114" t="s">
        <v>172</v>
      </c>
      <c r="H65" s="130">
        <v>10</v>
      </c>
      <c r="I65" s="133">
        <v>10</v>
      </c>
      <c r="J65" s="133">
        <v>10</v>
      </c>
    </row>
    <row r="66" spans="1:10" ht="25.5" customHeight="1" x14ac:dyDescent="0.2">
      <c r="A66" s="146">
        <v>4</v>
      </c>
      <c r="B66" s="117" t="s">
        <v>233</v>
      </c>
      <c r="C66" s="118" t="s">
        <v>93</v>
      </c>
      <c r="D66" s="119" t="s">
        <v>164</v>
      </c>
      <c r="E66" s="119"/>
      <c r="F66" s="120"/>
      <c r="G66" s="121"/>
      <c r="H66" s="149">
        <f>H71</f>
        <v>1165.5999999999999</v>
      </c>
      <c r="I66" s="149">
        <f>I71</f>
        <v>1271.0999999999999</v>
      </c>
      <c r="J66" s="149">
        <f>J71</f>
        <v>1271.0999999999999</v>
      </c>
    </row>
    <row r="67" spans="1:10" ht="27" customHeight="1" x14ac:dyDescent="0.2">
      <c r="A67" s="142" t="s">
        <v>234</v>
      </c>
      <c r="B67" s="110" t="s">
        <v>235</v>
      </c>
      <c r="C67" s="129" t="s">
        <v>93</v>
      </c>
      <c r="D67" s="112" t="s">
        <v>164</v>
      </c>
      <c r="E67" s="112" t="s">
        <v>98</v>
      </c>
      <c r="F67" s="126"/>
      <c r="G67" s="114"/>
      <c r="H67" s="130">
        <f t="shared" ref="H67:J70" si="6">H68</f>
        <v>1165.5999999999999</v>
      </c>
      <c r="I67" s="130">
        <f t="shared" si="6"/>
        <v>1271.0999999999999</v>
      </c>
      <c r="J67" s="130">
        <f t="shared" si="6"/>
        <v>1271.0999999999999</v>
      </c>
    </row>
    <row r="68" spans="1:10" ht="24.75" customHeight="1" x14ac:dyDescent="0.2">
      <c r="A68" s="123"/>
      <c r="B68" s="137" t="s">
        <v>151</v>
      </c>
      <c r="C68" s="111" t="s">
        <v>93</v>
      </c>
      <c r="D68" s="136" t="s">
        <v>164</v>
      </c>
      <c r="E68" s="136" t="s">
        <v>164</v>
      </c>
      <c r="F68" s="126" t="s">
        <v>28</v>
      </c>
      <c r="G68" s="114"/>
      <c r="H68" s="138">
        <f t="shared" si="6"/>
        <v>1165.5999999999999</v>
      </c>
      <c r="I68" s="138">
        <f t="shared" si="6"/>
        <v>1271.0999999999999</v>
      </c>
      <c r="J68" s="138">
        <f t="shared" si="6"/>
        <v>1271.0999999999999</v>
      </c>
    </row>
    <row r="69" spans="1:10" ht="25.5" customHeight="1" x14ac:dyDescent="0.2">
      <c r="A69" s="123"/>
      <c r="B69" s="145" t="s">
        <v>236</v>
      </c>
      <c r="C69" s="111" t="s">
        <v>93</v>
      </c>
      <c r="D69" s="136" t="s">
        <v>164</v>
      </c>
      <c r="E69" s="136" t="s">
        <v>164</v>
      </c>
      <c r="F69" s="126" t="s">
        <v>237</v>
      </c>
      <c r="G69" s="114"/>
      <c r="H69" s="138">
        <f t="shared" si="6"/>
        <v>1165.5999999999999</v>
      </c>
      <c r="I69" s="138">
        <f t="shared" si="6"/>
        <v>1271.0999999999999</v>
      </c>
      <c r="J69" s="138">
        <f t="shared" si="6"/>
        <v>1271.0999999999999</v>
      </c>
    </row>
    <row r="70" spans="1:10" ht="31.5" customHeight="1" x14ac:dyDescent="0.2">
      <c r="A70" s="142"/>
      <c r="B70" s="110" t="s">
        <v>238</v>
      </c>
      <c r="C70" s="129" t="s">
        <v>93</v>
      </c>
      <c r="D70" s="112" t="s">
        <v>164</v>
      </c>
      <c r="E70" s="112" t="s">
        <v>98</v>
      </c>
      <c r="F70" s="126" t="s">
        <v>239</v>
      </c>
      <c r="G70" s="114"/>
      <c r="H70" s="130">
        <f t="shared" si="6"/>
        <v>1165.5999999999999</v>
      </c>
      <c r="I70" s="130">
        <f t="shared" si="6"/>
        <v>1271.0999999999999</v>
      </c>
      <c r="J70" s="130">
        <f t="shared" si="6"/>
        <v>1271.0999999999999</v>
      </c>
    </row>
    <row r="71" spans="1:10" ht="51" customHeight="1" x14ac:dyDescent="0.2">
      <c r="A71" s="142"/>
      <c r="B71" s="110" t="s">
        <v>240</v>
      </c>
      <c r="C71" s="129" t="s">
        <v>93</v>
      </c>
      <c r="D71" s="112" t="s">
        <v>164</v>
      </c>
      <c r="E71" s="112" t="s">
        <v>98</v>
      </c>
      <c r="F71" s="126" t="s">
        <v>239</v>
      </c>
      <c r="G71" s="114" t="s">
        <v>172</v>
      </c>
      <c r="H71" s="130">
        <v>1165.5999999999999</v>
      </c>
      <c r="I71" s="133">
        <v>1271.0999999999999</v>
      </c>
      <c r="J71" s="133">
        <v>1271.0999999999999</v>
      </c>
    </row>
    <row r="72" spans="1:10" ht="37.5" customHeight="1" x14ac:dyDescent="0.2">
      <c r="A72" s="142"/>
      <c r="B72" s="110" t="s">
        <v>241</v>
      </c>
      <c r="C72" s="129" t="s">
        <v>93</v>
      </c>
      <c r="D72" s="112" t="s">
        <v>164</v>
      </c>
      <c r="E72" s="112" t="s">
        <v>98</v>
      </c>
      <c r="F72" s="126" t="s">
        <v>239</v>
      </c>
      <c r="G72" s="114" t="s">
        <v>174</v>
      </c>
      <c r="H72" s="130"/>
      <c r="I72" s="133"/>
      <c r="J72" s="133"/>
    </row>
    <row r="73" spans="1:10" ht="33" customHeight="1" x14ac:dyDescent="0.2">
      <c r="A73" s="150" t="s">
        <v>242</v>
      </c>
      <c r="B73" s="151" t="s">
        <v>243</v>
      </c>
      <c r="C73" s="118" t="s">
        <v>93</v>
      </c>
      <c r="D73" s="119" t="s">
        <v>67</v>
      </c>
      <c r="E73" s="119"/>
      <c r="F73" s="152"/>
      <c r="G73" s="121"/>
      <c r="H73" s="149">
        <f>H74</f>
        <v>3848.5699999999997</v>
      </c>
      <c r="I73" s="149">
        <f>I74</f>
        <v>669.89999999999986</v>
      </c>
      <c r="J73" s="149">
        <f>J74</f>
        <v>772.3</v>
      </c>
    </row>
    <row r="74" spans="1:10" ht="25.5" customHeight="1" x14ac:dyDescent="0.2">
      <c r="A74" s="142" t="s">
        <v>244</v>
      </c>
      <c r="B74" s="110" t="s">
        <v>245</v>
      </c>
      <c r="C74" s="129" t="s">
        <v>93</v>
      </c>
      <c r="D74" s="112" t="s">
        <v>67</v>
      </c>
      <c r="E74" s="112" t="s">
        <v>53</v>
      </c>
      <c r="F74" s="113"/>
      <c r="G74" s="114"/>
      <c r="H74" s="130">
        <f>H75+H88</f>
        <v>3848.5699999999997</v>
      </c>
      <c r="I74" s="130">
        <f>I75+I88</f>
        <v>669.89999999999986</v>
      </c>
      <c r="J74" s="130">
        <f>J75+J88</f>
        <v>772.3</v>
      </c>
    </row>
    <row r="75" spans="1:10" ht="25.5" customHeight="1" x14ac:dyDescent="0.2">
      <c r="A75" s="123"/>
      <c r="B75" s="137" t="s">
        <v>151</v>
      </c>
      <c r="C75" s="111" t="s">
        <v>93</v>
      </c>
      <c r="D75" s="136" t="s">
        <v>67</v>
      </c>
      <c r="E75" s="136" t="s">
        <v>53</v>
      </c>
      <c r="F75" s="126" t="s">
        <v>28</v>
      </c>
      <c r="G75" s="114"/>
      <c r="H75" s="138">
        <f>H76</f>
        <v>3547.6</v>
      </c>
      <c r="I75" s="138">
        <f>I76</f>
        <v>669.89999999999986</v>
      </c>
      <c r="J75" s="138">
        <f>J76</f>
        <v>772.3</v>
      </c>
    </row>
    <row r="76" spans="1:10" ht="25.5" customHeight="1" x14ac:dyDescent="0.2">
      <c r="A76" s="123"/>
      <c r="B76" s="145" t="s">
        <v>246</v>
      </c>
      <c r="C76" s="111" t="s">
        <v>93</v>
      </c>
      <c r="D76" s="136" t="s">
        <v>67</v>
      </c>
      <c r="E76" s="136" t="s">
        <v>53</v>
      </c>
      <c r="F76" s="126" t="s">
        <v>247</v>
      </c>
      <c r="G76" s="114"/>
      <c r="H76" s="138">
        <f>H78+H80+H77+H81+H82+H83+H84+H85+H86+H87</f>
        <v>3547.6</v>
      </c>
      <c r="I76" s="138">
        <f>I78+I80+I77+I81+I82+I83+I84+I85+I86+I87</f>
        <v>669.89999999999986</v>
      </c>
      <c r="J76" s="138">
        <f>J78+J80+J77+J81+J82+J83+J84+J85+J86+J87</f>
        <v>772.3</v>
      </c>
    </row>
    <row r="77" spans="1:10" ht="44.25" customHeight="1" x14ac:dyDescent="0.2">
      <c r="A77" s="148"/>
      <c r="B77" s="110" t="s">
        <v>248</v>
      </c>
      <c r="C77" s="111" t="s">
        <v>93</v>
      </c>
      <c r="D77" s="112" t="s">
        <v>67</v>
      </c>
      <c r="E77" s="112" t="s">
        <v>53</v>
      </c>
      <c r="F77" s="126" t="s">
        <v>249</v>
      </c>
      <c r="G77" s="114" t="s">
        <v>172</v>
      </c>
      <c r="H77" s="130">
        <f>41.3+86.8</f>
        <v>128.1</v>
      </c>
      <c r="I77" s="139">
        <v>73.8</v>
      </c>
      <c r="J77" s="139">
        <v>173.8</v>
      </c>
    </row>
    <row r="78" spans="1:10" ht="41.25" customHeight="1" x14ac:dyDescent="0.2">
      <c r="A78" s="148"/>
      <c r="B78" s="110" t="s">
        <v>250</v>
      </c>
      <c r="C78" s="111" t="s">
        <v>93</v>
      </c>
      <c r="D78" s="112" t="s">
        <v>67</v>
      </c>
      <c r="E78" s="112" t="s">
        <v>53</v>
      </c>
      <c r="F78" s="126" t="s">
        <v>249</v>
      </c>
      <c r="G78" s="114" t="s">
        <v>199</v>
      </c>
      <c r="H78" s="130">
        <v>168.7</v>
      </c>
      <c r="I78" s="139">
        <v>168.7</v>
      </c>
      <c r="J78" s="139">
        <v>168.7</v>
      </c>
    </row>
    <row r="79" spans="1:10" ht="23.25" customHeight="1" x14ac:dyDescent="0.2">
      <c r="A79" s="148"/>
      <c r="B79" s="110" t="s">
        <v>251</v>
      </c>
      <c r="C79" s="111" t="s">
        <v>93</v>
      </c>
      <c r="D79" s="112" t="s">
        <v>67</v>
      </c>
      <c r="E79" s="112" t="s">
        <v>53</v>
      </c>
      <c r="F79" s="126" t="s">
        <v>249</v>
      </c>
      <c r="G79" s="114" t="s">
        <v>201</v>
      </c>
      <c r="H79" s="130"/>
      <c r="I79" s="139"/>
      <c r="J79" s="139"/>
    </row>
    <row r="80" spans="1:10" ht="48" customHeight="1" x14ac:dyDescent="0.2">
      <c r="A80" s="142"/>
      <c r="B80" s="110" t="s">
        <v>252</v>
      </c>
      <c r="C80" s="129" t="s">
        <v>93</v>
      </c>
      <c r="D80" s="112" t="s">
        <v>67</v>
      </c>
      <c r="E80" s="112" t="s">
        <v>53</v>
      </c>
      <c r="F80" s="126" t="s">
        <v>253</v>
      </c>
      <c r="G80" s="114" t="s">
        <v>172</v>
      </c>
      <c r="H80" s="130">
        <f>325.2+200-292.86-17.03-41.65</f>
        <v>173.66000000000003</v>
      </c>
      <c r="I80" s="139">
        <f>117.2+310.2</f>
        <v>427.4</v>
      </c>
      <c r="J80" s="139">
        <f>117.2+312.6</f>
        <v>429.8</v>
      </c>
    </row>
    <row r="81" spans="1:10" ht="35.25" customHeight="1" x14ac:dyDescent="0.2">
      <c r="A81" s="142"/>
      <c r="B81" s="110" t="s">
        <v>254</v>
      </c>
      <c r="C81" s="129" t="s">
        <v>93</v>
      </c>
      <c r="D81" s="112" t="s">
        <v>67</v>
      </c>
      <c r="E81" s="112" t="s">
        <v>53</v>
      </c>
      <c r="F81" s="126" t="s">
        <v>253</v>
      </c>
      <c r="G81" s="114" t="s">
        <v>201</v>
      </c>
      <c r="H81" s="130"/>
      <c r="I81" s="139"/>
      <c r="J81" s="139"/>
    </row>
    <row r="82" spans="1:10" ht="61.5" customHeight="1" x14ac:dyDescent="0.2">
      <c r="A82" s="142"/>
      <c r="B82" s="124" t="s">
        <v>255</v>
      </c>
      <c r="C82" s="129" t="s">
        <v>93</v>
      </c>
      <c r="D82" s="112" t="s">
        <v>67</v>
      </c>
      <c r="E82" s="112" t="s">
        <v>53</v>
      </c>
      <c r="F82" s="113" t="s">
        <v>256</v>
      </c>
      <c r="G82" s="114" t="s">
        <v>172</v>
      </c>
      <c r="H82" s="130"/>
      <c r="I82" s="139"/>
      <c r="J82" s="139"/>
    </row>
    <row r="83" spans="1:10" ht="61.5" customHeight="1" x14ac:dyDescent="0.2">
      <c r="A83" s="142"/>
      <c r="B83" s="124" t="s">
        <v>257</v>
      </c>
      <c r="C83" s="129" t="s">
        <v>93</v>
      </c>
      <c r="D83" s="112" t="s">
        <v>67</v>
      </c>
      <c r="E83" s="112" t="s">
        <v>53</v>
      </c>
      <c r="F83" s="113" t="s">
        <v>258</v>
      </c>
      <c r="G83" s="114" t="s">
        <v>172</v>
      </c>
      <c r="H83" s="130"/>
      <c r="I83" s="139"/>
      <c r="J83" s="139"/>
    </row>
    <row r="84" spans="1:10" ht="57.75" customHeight="1" x14ac:dyDescent="0.2">
      <c r="A84" s="142"/>
      <c r="B84" s="124" t="s">
        <v>259</v>
      </c>
      <c r="C84" s="129" t="s">
        <v>93</v>
      </c>
      <c r="D84" s="112" t="s">
        <v>67</v>
      </c>
      <c r="E84" s="112" t="s">
        <v>53</v>
      </c>
      <c r="F84" s="113" t="s">
        <v>258</v>
      </c>
      <c r="G84" s="114" t="s">
        <v>172</v>
      </c>
      <c r="H84" s="130">
        <v>220</v>
      </c>
      <c r="I84" s="139"/>
      <c r="J84" s="139"/>
    </row>
    <row r="85" spans="1:10" ht="61.5" customHeight="1" x14ac:dyDescent="0.2">
      <c r="A85" s="142"/>
      <c r="B85" s="153" t="s">
        <v>260</v>
      </c>
      <c r="C85" s="154" t="s">
        <v>93</v>
      </c>
      <c r="D85" s="112" t="s">
        <v>67</v>
      </c>
      <c r="E85" s="112" t="s">
        <v>53</v>
      </c>
      <c r="F85" s="113" t="s">
        <v>261</v>
      </c>
      <c r="G85" s="155" t="s">
        <v>172</v>
      </c>
      <c r="H85" s="130">
        <v>1714.28</v>
      </c>
      <c r="I85" s="139"/>
      <c r="J85" s="139"/>
    </row>
    <row r="86" spans="1:10" ht="61.5" customHeight="1" x14ac:dyDescent="0.2">
      <c r="A86" s="142"/>
      <c r="B86" s="153" t="s">
        <v>262</v>
      </c>
      <c r="C86" s="154" t="s">
        <v>93</v>
      </c>
      <c r="D86" s="112" t="s">
        <v>67</v>
      </c>
      <c r="E86" s="112" t="s">
        <v>53</v>
      </c>
      <c r="F86" s="113" t="s">
        <v>261</v>
      </c>
      <c r="G86" s="155" t="s">
        <v>172</v>
      </c>
      <c r="H86" s="130">
        <v>292.86</v>
      </c>
      <c r="I86" s="139"/>
      <c r="J86" s="139"/>
    </row>
    <row r="87" spans="1:10" ht="66.75" customHeight="1" x14ac:dyDescent="0.2">
      <c r="A87" s="142"/>
      <c r="B87" s="153" t="s">
        <v>263</v>
      </c>
      <c r="C87" s="154" t="s">
        <v>93</v>
      </c>
      <c r="D87" s="112" t="s">
        <v>67</v>
      </c>
      <c r="E87" s="112" t="s">
        <v>53</v>
      </c>
      <c r="F87" s="113" t="s">
        <v>261</v>
      </c>
      <c r="G87" s="155" t="s">
        <v>172</v>
      </c>
      <c r="H87" s="130">
        <v>850</v>
      </c>
      <c r="I87" s="139"/>
      <c r="J87" s="139"/>
    </row>
    <row r="88" spans="1:10" ht="76.5" customHeight="1" x14ac:dyDescent="0.2">
      <c r="A88" s="123"/>
      <c r="B88" s="137" t="s">
        <v>264</v>
      </c>
      <c r="C88" s="111" t="s">
        <v>93</v>
      </c>
      <c r="D88" s="136" t="s">
        <v>67</v>
      </c>
      <c r="E88" s="136" t="s">
        <v>53</v>
      </c>
      <c r="F88" s="126" t="s">
        <v>27</v>
      </c>
      <c r="G88" s="114"/>
      <c r="H88" s="138">
        <f>H89</f>
        <v>300.97000000000003</v>
      </c>
      <c r="I88" s="156"/>
      <c r="J88" s="156"/>
    </row>
    <row r="89" spans="1:10" ht="23.25" customHeight="1" x14ac:dyDescent="0.2">
      <c r="A89" s="123"/>
      <c r="B89" s="157" t="s">
        <v>265</v>
      </c>
      <c r="C89" s="111" t="s">
        <v>93</v>
      </c>
      <c r="D89" s="136" t="s">
        <v>67</v>
      </c>
      <c r="E89" s="136" t="s">
        <v>53</v>
      </c>
      <c r="F89" s="126" t="s">
        <v>266</v>
      </c>
      <c r="G89" s="114"/>
      <c r="H89" s="138">
        <f>H90</f>
        <v>300.97000000000003</v>
      </c>
      <c r="I89" s="156"/>
      <c r="J89" s="156"/>
    </row>
    <row r="90" spans="1:10" ht="65.25" customHeight="1" x14ac:dyDescent="0.2">
      <c r="A90" s="123"/>
      <c r="B90" s="158" t="s">
        <v>267</v>
      </c>
      <c r="C90" s="129" t="s">
        <v>93</v>
      </c>
      <c r="D90" s="112" t="s">
        <v>67</v>
      </c>
      <c r="E90" s="112" t="s">
        <v>53</v>
      </c>
      <c r="F90" s="113" t="s">
        <v>268</v>
      </c>
      <c r="G90" s="114"/>
      <c r="H90" s="138">
        <f>H91+H92</f>
        <v>300.97000000000003</v>
      </c>
      <c r="I90" s="156"/>
      <c r="J90" s="156"/>
    </row>
    <row r="91" spans="1:10" ht="94.5" customHeight="1" x14ac:dyDescent="0.2">
      <c r="A91" s="142"/>
      <c r="B91" s="110" t="s">
        <v>269</v>
      </c>
      <c r="C91" s="129" t="s">
        <v>93</v>
      </c>
      <c r="D91" s="112" t="s">
        <v>67</v>
      </c>
      <c r="E91" s="112" t="s">
        <v>53</v>
      </c>
      <c r="F91" s="113" t="s">
        <v>270</v>
      </c>
      <c r="G91" s="114" t="s">
        <v>172</v>
      </c>
      <c r="H91" s="130">
        <v>283.94</v>
      </c>
      <c r="I91" s="139"/>
      <c r="J91" s="139"/>
    </row>
    <row r="92" spans="1:10" ht="98.25" customHeight="1" x14ac:dyDescent="0.2">
      <c r="A92" s="142"/>
      <c r="B92" s="110" t="s">
        <v>271</v>
      </c>
      <c r="C92" s="129" t="s">
        <v>93</v>
      </c>
      <c r="D92" s="112" t="s">
        <v>67</v>
      </c>
      <c r="E92" s="112" t="s">
        <v>53</v>
      </c>
      <c r="F92" s="113" t="s">
        <v>272</v>
      </c>
      <c r="G92" s="114" t="s">
        <v>172</v>
      </c>
      <c r="H92" s="130">
        <v>17.03</v>
      </c>
      <c r="I92" s="139"/>
      <c r="J92" s="139"/>
    </row>
    <row r="93" spans="1:10" ht="29.25" customHeight="1" x14ac:dyDescent="0.2">
      <c r="A93" s="150" t="s">
        <v>273</v>
      </c>
      <c r="B93" s="117" t="s">
        <v>274</v>
      </c>
      <c r="C93" s="118" t="s">
        <v>93</v>
      </c>
      <c r="D93" s="119" t="s">
        <v>134</v>
      </c>
      <c r="E93" s="119"/>
      <c r="F93" s="152"/>
      <c r="G93" s="121"/>
      <c r="H93" s="149">
        <f>H97</f>
        <v>15</v>
      </c>
      <c r="I93" s="149">
        <f>I97</f>
        <v>5</v>
      </c>
      <c r="J93" s="149">
        <f>J97</f>
        <v>5</v>
      </c>
    </row>
    <row r="94" spans="1:10" ht="29.25" customHeight="1" x14ac:dyDescent="0.2">
      <c r="A94" s="142"/>
      <c r="B94" s="110" t="s">
        <v>275</v>
      </c>
      <c r="C94" s="129" t="s">
        <v>93</v>
      </c>
      <c r="D94" s="112" t="s">
        <v>134</v>
      </c>
      <c r="E94" s="112" t="s">
        <v>134</v>
      </c>
      <c r="F94" s="113"/>
      <c r="G94" s="114"/>
      <c r="H94" s="130">
        <f t="shared" ref="H94:J96" si="7">H95</f>
        <v>15</v>
      </c>
      <c r="I94" s="130">
        <f t="shared" si="7"/>
        <v>5</v>
      </c>
      <c r="J94" s="130">
        <f t="shared" si="7"/>
        <v>5</v>
      </c>
    </row>
    <row r="95" spans="1:10" ht="26.25" customHeight="1" x14ac:dyDescent="0.2">
      <c r="A95" s="123"/>
      <c r="B95" s="137" t="s">
        <v>151</v>
      </c>
      <c r="C95" s="111" t="s">
        <v>93</v>
      </c>
      <c r="D95" s="136" t="s">
        <v>134</v>
      </c>
      <c r="E95" s="136" t="s">
        <v>134</v>
      </c>
      <c r="F95" s="126" t="s">
        <v>28</v>
      </c>
      <c r="G95" s="114"/>
      <c r="H95" s="138">
        <f t="shared" si="7"/>
        <v>15</v>
      </c>
      <c r="I95" s="138">
        <f t="shared" si="7"/>
        <v>5</v>
      </c>
      <c r="J95" s="138">
        <f t="shared" si="7"/>
        <v>5</v>
      </c>
    </row>
    <row r="96" spans="1:10" ht="33" customHeight="1" x14ac:dyDescent="0.2">
      <c r="A96" s="123"/>
      <c r="B96" s="110" t="s">
        <v>275</v>
      </c>
      <c r="C96" s="111" t="s">
        <v>93</v>
      </c>
      <c r="D96" s="136" t="s">
        <v>134</v>
      </c>
      <c r="E96" s="136" t="s">
        <v>134</v>
      </c>
      <c r="F96" s="126" t="s">
        <v>276</v>
      </c>
      <c r="G96" s="114"/>
      <c r="H96" s="133">
        <f t="shared" si="7"/>
        <v>15</v>
      </c>
      <c r="I96" s="133">
        <f t="shared" si="7"/>
        <v>5</v>
      </c>
      <c r="J96" s="133">
        <f t="shared" si="7"/>
        <v>5</v>
      </c>
    </row>
    <row r="97" spans="1:10" ht="44.25" customHeight="1" x14ac:dyDescent="0.2">
      <c r="A97" s="142"/>
      <c r="B97" s="110" t="s">
        <v>277</v>
      </c>
      <c r="C97" s="129" t="s">
        <v>93</v>
      </c>
      <c r="D97" s="112" t="s">
        <v>134</v>
      </c>
      <c r="E97" s="112" t="s">
        <v>134</v>
      </c>
      <c r="F97" s="126" t="s">
        <v>278</v>
      </c>
      <c r="G97" s="114" t="s">
        <v>172</v>
      </c>
      <c r="H97" s="130">
        <v>15</v>
      </c>
      <c r="I97" s="139">
        <v>5</v>
      </c>
      <c r="J97" s="139">
        <v>5</v>
      </c>
    </row>
    <row r="98" spans="1:10" ht="24.75" customHeight="1" x14ac:dyDescent="0.2">
      <c r="A98" s="146" t="s">
        <v>279</v>
      </c>
      <c r="B98" s="159" t="s">
        <v>280</v>
      </c>
      <c r="C98" s="118" t="s">
        <v>93</v>
      </c>
      <c r="D98" s="160" t="s">
        <v>281</v>
      </c>
      <c r="E98" s="160"/>
      <c r="F98" s="161"/>
      <c r="G98" s="121"/>
      <c r="H98" s="149">
        <f>H99</f>
        <v>1908.24</v>
      </c>
      <c r="I98" s="149">
        <f>I102</f>
        <v>1500</v>
      </c>
      <c r="J98" s="149">
        <f>J102</f>
        <v>1500</v>
      </c>
    </row>
    <row r="99" spans="1:10" ht="24.75" customHeight="1" x14ac:dyDescent="0.2">
      <c r="A99" s="142"/>
      <c r="B99" s="110" t="s">
        <v>282</v>
      </c>
      <c r="C99" s="111" t="s">
        <v>93</v>
      </c>
      <c r="D99" s="112" t="s">
        <v>283</v>
      </c>
      <c r="E99" s="112" t="s">
        <v>27</v>
      </c>
      <c r="F99" s="113"/>
      <c r="G99" s="114"/>
      <c r="H99" s="130">
        <f>H100</f>
        <v>1908.24</v>
      </c>
      <c r="I99" s="130">
        <f t="shared" ref="I99:J101" si="8">I100</f>
        <v>1500</v>
      </c>
      <c r="J99" s="130">
        <f t="shared" si="8"/>
        <v>1500</v>
      </c>
    </row>
    <row r="100" spans="1:10" ht="32.25" customHeight="1" x14ac:dyDescent="0.2">
      <c r="A100" s="123"/>
      <c r="B100" s="137" t="s">
        <v>151</v>
      </c>
      <c r="C100" s="111" t="s">
        <v>93</v>
      </c>
      <c r="D100" s="136" t="s">
        <v>283</v>
      </c>
      <c r="E100" s="136" t="s">
        <v>27</v>
      </c>
      <c r="F100" s="126" t="s">
        <v>28</v>
      </c>
      <c r="G100" s="114"/>
      <c r="H100" s="138">
        <f>H101</f>
        <v>1908.24</v>
      </c>
      <c r="I100" s="138">
        <f t="shared" si="8"/>
        <v>1500</v>
      </c>
      <c r="J100" s="138">
        <f t="shared" si="8"/>
        <v>1500</v>
      </c>
    </row>
    <row r="101" spans="1:10" ht="25.5" customHeight="1" x14ac:dyDescent="0.2">
      <c r="A101" s="123"/>
      <c r="B101" s="145" t="s">
        <v>284</v>
      </c>
      <c r="C101" s="111" t="s">
        <v>93</v>
      </c>
      <c r="D101" s="136" t="s">
        <v>283</v>
      </c>
      <c r="E101" s="136" t="s">
        <v>27</v>
      </c>
      <c r="F101" s="126" t="s">
        <v>285</v>
      </c>
      <c r="G101" s="114"/>
      <c r="H101" s="133">
        <f>H102+H103+H104</f>
        <v>1908.24</v>
      </c>
      <c r="I101" s="133">
        <f t="shared" si="8"/>
        <v>1500</v>
      </c>
      <c r="J101" s="133">
        <f t="shared" si="8"/>
        <v>1500</v>
      </c>
    </row>
    <row r="102" spans="1:10" ht="75" customHeight="1" x14ac:dyDescent="0.2">
      <c r="A102" s="148"/>
      <c r="B102" s="110" t="s">
        <v>286</v>
      </c>
      <c r="C102" s="111" t="s">
        <v>93</v>
      </c>
      <c r="D102" s="112" t="s">
        <v>283</v>
      </c>
      <c r="E102" s="112" t="s">
        <v>27</v>
      </c>
      <c r="F102" s="126" t="s">
        <v>287</v>
      </c>
      <c r="G102" s="114" t="s">
        <v>288</v>
      </c>
      <c r="H102" s="130">
        <v>1700</v>
      </c>
      <c r="I102" s="139">
        <v>1500</v>
      </c>
      <c r="J102" s="139">
        <v>1500</v>
      </c>
    </row>
    <row r="103" spans="1:10" ht="66.75" customHeight="1" x14ac:dyDescent="0.2">
      <c r="A103" s="148"/>
      <c r="B103" s="110" t="s">
        <v>289</v>
      </c>
      <c r="C103" s="111" t="s">
        <v>93</v>
      </c>
      <c r="D103" s="112" t="s">
        <v>283</v>
      </c>
      <c r="E103" s="112" t="s">
        <v>27</v>
      </c>
      <c r="F103" s="126" t="s">
        <v>290</v>
      </c>
      <c r="G103" s="114" t="s">
        <v>288</v>
      </c>
      <c r="H103" s="130">
        <v>166.59</v>
      </c>
      <c r="I103" s="139"/>
      <c r="J103" s="139"/>
    </row>
    <row r="104" spans="1:10" ht="63" customHeight="1" x14ac:dyDescent="0.2">
      <c r="A104" s="148"/>
      <c r="B104" s="110" t="s">
        <v>291</v>
      </c>
      <c r="C104" s="111" t="s">
        <v>93</v>
      </c>
      <c r="D104" s="112" t="s">
        <v>283</v>
      </c>
      <c r="E104" s="112" t="s">
        <v>27</v>
      </c>
      <c r="F104" s="126" t="s">
        <v>292</v>
      </c>
      <c r="G104" s="114" t="s">
        <v>288</v>
      </c>
      <c r="H104" s="130">
        <v>41.65</v>
      </c>
      <c r="I104" s="139"/>
      <c r="J104" s="139"/>
    </row>
    <row r="105" spans="1:10" ht="25.5" customHeight="1" x14ac:dyDescent="0.2">
      <c r="A105" s="146" t="s">
        <v>293</v>
      </c>
      <c r="B105" s="117" t="s">
        <v>294</v>
      </c>
      <c r="C105" s="118" t="s">
        <v>93</v>
      </c>
      <c r="D105" s="119" t="s">
        <v>75</v>
      </c>
      <c r="E105" s="119"/>
      <c r="F105" s="152"/>
      <c r="G105" s="121"/>
      <c r="H105" s="149">
        <f>H109</f>
        <v>4</v>
      </c>
      <c r="I105" s="149">
        <f>I109</f>
        <v>4</v>
      </c>
      <c r="J105" s="149">
        <f>J109</f>
        <v>4</v>
      </c>
    </row>
    <row r="106" spans="1:10" ht="25.5" customHeight="1" x14ac:dyDescent="0.2">
      <c r="A106" s="148"/>
      <c r="B106" s="110" t="s">
        <v>295</v>
      </c>
      <c r="C106" s="111" t="s">
        <v>93</v>
      </c>
      <c r="D106" s="112" t="s">
        <v>75</v>
      </c>
      <c r="E106" s="112" t="s">
        <v>53</v>
      </c>
      <c r="F106" s="113"/>
      <c r="G106" s="114"/>
      <c r="H106" s="130">
        <f t="shared" ref="H106:J108" si="9">H107</f>
        <v>4</v>
      </c>
      <c r="I106" s="130">
        <f t="shared" si="9"/>
        <v>4</v>
      </c>
      <c r="J106" s="130">
        <f t="shared" si="9"/>
        <v>4</v>
      </c>
    </row>
    <row r="107" spans="1:10" ht="33.75" customHeight="1" x14ac:dyDescent="0.2">
      <c r="A107" s="123"/>
      <c r="B107" s="137" t="s">
        <v>151</v>
      </c>
      <c r="C107" s="111" t="s">
        <v>93</v>
      </c>
      <c r="D107" s="136" t="s">
        <v>75</v>
      </c>
      <c r="E107" s="136" t="s">
        <v>53</v>
      </c>
      <c r="F107" s="126" t="s">
        <v>28</v>
      </c>
      <c r="G107" s="114"/>
      <c r="H107" s="138">
        <f t="shared" si="9"/>
        <v>4</v>
      </c>
      <c r="I107" s="138">
        <f t="shared" si="9"/>
        <v>4</v>
      </c>
      <c r="J107" s="138">
        <f t="shared" si="9"/>
        <v>4</v>
      </c>
    </row>
    <row r="108" spans="1:10" ht="27.75" customHeight="1" x14ac:dyDescent="0.2">
      <c r="A108" s="123"/>
      <c r="B108" s="145" t="s">
        <v>296</v>
      </c>
      <c r="C108" s="111" t="s">
        <v>93</v>
      </c>
      <c r="D108" s="136" t="s">
        <v>75</v>
      </c>
      <c r="E108" s="136" t="s">
        <v>53</v>
      </c>
      <c r="F108" s="126" t="s">
        <v>297</v>
      </c>
      <c r="G108" s="114"/>
      <c r="H108" s="138">
        <f t="shared" si="9"/>
        <v>4</v>
      </c>
      <c r="I108" s="138">
        <f t="shared" si="9"/>
        <v>4</v>
      </c>
      <c r="J108" s="138">
        <f t="shared" si="9"/>
        <v>4</v>
      </c>
    </row>
    <row r="109" spans="1:10" ht="60.75" customHeight="1" x14ac:dyDescent="0.2">
      <c r="A109" s="148"/>
      <c r="B109" s="110" t="s">
        <v>298</v>
      </c>
      <c r="C109" s="111" t="s">
        <v>93</v>
      </c>
      <c r="D109" s="112" t="s">
        <v>75</v>
      </c>
      <c r="E109" s="112" t="s">
        <v>53</v>
      </c>
      <c r="F109" s="126" t="s">
        <v>299</v>
      </c>
      <c r="G109" s="114" t="s">
        <v>300</v>
      </c>
      <c r="H109" s="130">
        <v>4</v>
      </c>
      <c r="I109" s="139">
        <v>4</v>
      </c>
      <c r="J109" s="139">
        <v>4</v>
      </c>
    </row>
    <row r="110" spans="1:10" ht="24" customHeight="1" x14ac:dyDescent="0.2">
      <c r="A110" s="150" t="s">
        <v>301</v>
      </c>
      <c r="B110" s="117" t="s">
        <v>302</v>
      </c>
      <c r="C110" s="118" t="s">
        <v>93</v>
      </c>
      <c r="D110" s="119" t="s">
        <v>94</v>
      </c>
      <c r="E110" s="119"/>
      <c r="F110" s="152"/>
      <c r="G110" s="121"/>
      <c r="H110" s="149">
        <f>H114</f>
        <v>5</v>
      </c>
      <c r="I110" s="149">
        <f>I114</f>
        <v>5</v>
      </c>
      <c r="J110" s="149">
        <f>J114</f>
        <v>5</v>
      </c>
    </row>
    <row r="111" spans="1:10" ht="24" customHeight="1" x14ac:dyDescent="0.2">
      <c r="A111" s="148"/>
      <c r="B111" s="110" t="s">
        <v>303</v>
      </c>
      <c r="C111" s="111" t="s">
        <v>93</v>
      </c>
      <c r="D111" s="112" t="s">
        <v>94</v>
      </c>
      <c r="E111" s="112" t="s">
        <v>28</v>
      </c>
      <c r="F111" s="113"/>
      <c r="G111" s="114"/>
      <c r="H111" s="130">
        <f t="shared" ref="H111:J113" si="10">H112</f>
        <v>5</v>
      </c>
      <c r="I111" s="130">
        <f t="shared" si="10"/>
        <v>5</v>
      </c>
      <c r="J111" s="130">
        <f t="shared" si="10"/>
        <v>5</v>
      </c>
    </row>
    <row r="112" spans="1:10" ht="28.5" customHeight="1" x14ac:dyDescent="0.2">
      <c r="A112" s="123"/>
      <c r="B112" s="137" t="s">
        <v>151</v>
      </c>
      <c r="C112" s="111" t="s">
        <v>93</v>
      </c>
      <c r="D112" s="136" t="s">
        <v>94</v>
      </c>
      <c r="E112" s="136" t="s">
        <v>28</v>
      </c>
      <c r="F112" s="126" t="s">
        <v>28</v>
      </c>
      <c r="G112" s="114"/>
      <c r="H112" s="138">
        <f t="shared" si="10"/>
        <v>5</v>
      </c>
      <c r="I112" s="138">
        <f t="shared" si="10"/>
        <v>5</v>
      </c>
      <c r="J112" s="138">
        <f t="shared" si="10"/>
        <v>5</v>
      </c>
    </row>
    <row r="113" spans="1:10" ht="23.25" customHeight="1" x14ac:dyDescent="0.2">
      <c r="A113" s="123"/>
      <c r="B113" s="145" t="s">
        <v>304</v>
      </c>
      <c r="C113" s="111" t="s">
        <v>93</v>
      </c>
      <c r="D113" s="136" t="s">
        <v>94</v>
      </c>
      <c r="E113" s="136" t="s">
        <v>28</v>
      </c>
      <c r="F113" s="126" t="s">
        <v>305</v>
      </c>
      <c r="G113" s="114"/>
      <c r="H113" s="138">
        <f t="shared" si="10"/>
        <v>5</v>
      </c>
      <c r="I113" s="138">
        <f t="shared" si="10"/>
        <v>5</v>
      </c>
      <c r="J113" s="138">
        <f t="shared" si="10"/>
        <v>5</v>
      </c>
    </row>
    <row r="114" spans="1:10" ht="54" customHeight="1" x14ac:dyDescent="0.2">
      <c r="A114" s="148"/>
      <c r="B114" s="110" t="s">
        <v>306</v>
      </c>
      <c r="C114" s="111" t="s">
        <v>93</v>
      </c>
      <c r="D114" s="112" t="s">
        <v>94</v>
      </c>
      <c r="E114" s="112" t="s">
        <v>28</v>
      </c>
      <c r="F114" s="126" t="s">
        <v>307</v>
      </c>
      <c r="G114" s="114" t="s">
        <v>172</v>
      </c>
      <c r="H114" s="130">
        <v>5</v>
      </c>
      <c r="I114" s="130">
        <v>5</v>
      </c>
      <c r="J114" s="130">
        <v>5</v>
      </c>
    </row>
    <row r="115" spans="1:10" ht="32.25" customHeight="1" x14ac:dyDescent="0.2">
      <c r="A115" s="148"/>
      <c r="B115" s="162" t="s">
        <v>308</v>
      </c>
      <c r="C115" s="163" t="s">
        <v>93</v>
      </c>
      <c r="D115" s="164"/>
      <c r="E115" s="164"/>
      <c r="F115" s="165"/>
      <c r="G115" s="166"/>
      <c r="H115" s="167">
        <f>H7+H46+H55+H66+H73+H93+H98+H105+H110</f>
        <v>11343.81</v>
      </c>
      <c r="I115" s="167">
        <f>I7+I46+I55+I66+I73+I93+I98+I105+I110</f>
        <v>6928.9</v>
      </c>
      <c r="J115" s="167">
        <f>J7+J46+J55+J66+J73+J93+J98+J105+J110</f>
        <v>7045.4000000000005</v>
      </c>
    </row>
    <row r="116" spans="1:10" ht="44.25" customHeight="1" x14ac:dyDescent="0.2"/>
    <row r="117" spans="1:10" ht="44.25" customHeight="1" x14ac:dyDescent="0.2"/>
    <row r="118" spans="1:10" ht="44.25" customHeight="1" x14ac:dyDescent="0.2"/>
    <row r="119" spans="1:10" ht="44.25" customHeight="1" x14ac:dyDescent="0.2"/>
    <row r="120" spans="1:10" ht="44.25" customHeight="1" x14ac:dyDescent="0.2"/>
    <row r="121" spans="1:10" ht="44.25" customHeight="1" x14ac:dyDescent="0.2"/>
    <row r="122" spans="1:10" ht="44.25" customHeight="1" x14ac:dyDescent="0.2"/>
    <row r="123" spans="1:10" ht="44.25" customHeight="1" x14ac:dyDescent="0.2"/>
    <row r="124" spans="1:10" ht="44.25" customHeight="1" x14ac:dyDescent="0.2"/>
    <row r="125" spans="1:10" ht="44.25" customHeight="1" x14ac:dyDescent="0.2"/>
    <row r="126" spans="1:10" ht="44.25" customHeight="1" x14ac:dyDescent="0.2"/>
    <row r="127" spans="1:10" ht="44.25" customHeight="1" x14ac:dyDescent="0.2"/>
    <row r="128" spans="1:10" ht="44.25" customHeight="1" x14ac:dyDescent="0.2"/>
    <row r="129" ht="44.25" customHeight="1" x14ac:dyDescent="0.2"/>
    <row r="130" ht="44.25" customHeight="1" x14ac:dyDescent="0.2"/>
    <row r="131" ht="44.25" customHeight="1" x14ac:dyDescent="0.2"/>
    <row r="132" ht="44.25" customHeight="1" x14ac:dyDescent="0.2"/>
    <row r="133" ht="44.25" customHeight="1" x14ac:dyDescent="0.2"/>
    <row r="134" ht="44.25" customHeight="1" x14ac:dyDescent="0.2"/>
    <row r="135" ht="44.25" customHeight="1" x14ac:dyDescent="0.2"/>
    <row r="136" ht="44.25" customHeight="1" x14ac:dyDescent="0.2"/>
    <row r="137" ht="44.25" customHeight="1" x14ac:dyDescent="0.2"/>
    <row r="138" ht="44.25" customHeight="1" x14ac:dyDescent="0.2"/>
    <row r="139" ht="44.25" customHeight="1" x14ac:dyDescent="0.2"/>
    <row r="140" ht="44.25" customHeight="1" x14ac:dyDescent="0.2"/>
    <row r="141" ht="44.25" customHeight="1" x14ac:dyDescent="0.2"/>
    <row r="142" ht="44.25" customHeight="1" x14ac:dyDescent="0.2"/>
    <row r="143" ht="44.25" customHeight="1" x14ac:dyDescent="0.2"/>
    <row r="144" ht="44.25" customHeight="1" x14ac:dyDescent="0.2"/>
    <row r="145" ht="44.25" customHeight="1" x14ac:dyDescent="0.2"/>
    <row r="146" ht="44.25" customHeight="1" x14ac:dyDescent="0.2"/>
  </sheetData>
  <mergeCells count="3">
    <mergeCell ref="F1:J1"/>
    <mergeCell ref="A2:G2"/>
    <mergeCell ref="A3:G3"/>
  </mergeCells>
  <printOptions gridLines="1"/>
  <pageMargins left="0.47222222222222199" right="0.196527777777778" top="3.9583333333333297E-2" bottom="0.196527777777778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14"/>
  <sheetViews>
    <sheetView zoomScaleNormal="100" workbookViewId="0">
      <selection activeCell="F1" sqref="F1:I1"/>
    </sheetView>
  </sheetViews>
  <sheetFormatPr defaultRowHeight="12.75" x14ac:dyDescent="0.2"/>
  <cols>
    <col min="1" max="1" width="5.42578125" style="168" customWidth="1"/>
    <col min="2" max="2" width="37.42578125" style="96" customWidth="1"/>
    <col min="3" max="4" width="2.85546875" style="15" customWidth="1"/>
    <col min="5" max="5" width="14.42578125" style="15" customWidth="1"/>
    <col min="6" max="6" width="7.7109375" style="15" customWidth="1"/>
    <col min="7" max="8" width="9.7109375" style="15" customWidth="1"/>
    <col min="9" max="9" width="10.85546875" style="15" customWidth="1"/>
    <col min="10" max="257" width="8.85546875" style="15" customWidth="1"/>
    <col min="258" max="1025" width="8.85546875" customWidth="1"/>
  </cols>
  <sheetData>
    <row r="1" spans="1:9" ht="83.25" customHeight="1" x14ac:dyDescent="0.25">
      <c r="B1" s="169"/>
      <c r="C1" s="20"/>
      <c r="D1" s="20"/>
      <c r="E1" s="20"/>
      <c r="F1" s="8" t="s">
        <v>309</v>
      </c>
      <c r="G1" s="8"/>
      <c r="H1" s="8"/>
      <c r="I1" s="8"/>
    </row>
    <row r="2" spans="1:9" ht="30" customHeight="1" x14ac:dyDescent="0.2">
      <c r="A2" s="7" t="s">
        <v>310</v>
      </c>
      <c r="B2" s="7"/>
      <c r="C2" s="7"/>
      <c r="D2" s="7"/>
      <c r="E2" s="7"/>
      <c r="F2" s="7"/>
      <c r="G2" s="7"/>
    </row>
    <row r="3" spans="1:9" ht="14.25" customHeight="1" x14ac:dyDescent="0.2">
      <c r="A3" s="9" t="s">
        <v>2</v>
      </c>
      <c r="B3" s="9"/>
      <c r="C3" s="9"/>
      <c r="D3" s="9"/>
      <c r="E3" s="9"/>
      <c r="F3" s="9"/>
      <c r="G3" s="9"/>
    </row>
    <row r="4" spans="1:9" ht="13.5" customHeight="1" x14ac:dyDescent="0.2">
      <c r="C4" s="170"/>
      <c r="I4" s="15" t="s">
        <v>3</v>
      </c>
    </row>
    <row r="5" spans="1:9" s="95" customFormat="1" ht="45.75" customHeight="1" x14ac:dyDescent="0.2">
      <c r="A5" s="103" t="s">
        <v>137</v>
      </c>
      <c r="B5" s="104" t="s">
        <v>138</v>
      </c>
      <c r="C5" s="105" t="s">
        <v>140</v>
      </c>
      <c r="D5" s="105" t="s">
        <v>141</v>
      </c>
      <c r="E5" s="106" t="s">
        <v>142</v>
      </c>
      <c r="F5" s="107" t="s">
        <v>143</v>
      </c>
      <c r="G5" s="108" t="s">
        <v>144</v>
      </c>
      <c r="H5" s="108" t="s">
        <v>145</v>
      </c>
      <c r="I5" s="108" t="s">
        <v>146</v>
      </c>
    </row>
    <row r="6" spans="1:9" s="95" customFormat="1" ht="32.25" customHeight="1" x14ac:dyDescent="0.2">
      <c r="A6" s="116">
        <v>1</v>
      </c>
      <c r="B6" s="117" t="s">
        <v>148</v>
      </c>
      <c r="C6" s="119" t="s">
        <v>27</v>
      </c>
      <c r="D6" s="119"/>
      <c r="E6" s="120"/>
      <c r="F6" s="121"/>
      <c r="G6" s="122">
        <f>G7+G12+G16+G26+G31+G35</f>
        <v>4035.3</v>
      </c>
      <c r="H6" s="122">
        <f>H7+H12+H16+H26+H31+H35</f>
        <v>3108.1</v>
      </c>
      <c r="I6" s="122">
        <f>I7+I12+I16+I26+I31+I35</f>
        <v>3108.1</v>
      </c>
    </row>
    <row r="7" spans="1:9" s="95" customFormat="1" ht="44.25" customHeight="1" x14ac:dyDescent="0.2">
      <c r="A7" s="123" t="s">
        <v>149</v>
      </c>
      <c r="B7" s="124" t="s">
        <v>150</v>
      </c>
      <c r="C7" s="125" t="s">
        <v>27</v>
      </c>
      <c r="D7" s="125" t="s">
        <v>28</v>
      </c>
      <c r="E7" s="126"/>
      <c r="F7" s="114"/>
      <c r="G7" s="127">
        <f>G10+G11</f>
        <v>1170</v>
      </c>
      <c r="H7" s="127">
        <f>H10+H11</f>
        <v>1170</v>
      </c>
      <c r="I7" s="127">
        <f>I10+I11</f>
        <v>1170</v>
      </c>
    </row>
    <row r="8" spans="1:9" s="95" customFormat="1" ht="23.25" customHeight="1" x14ac:dyDescent="0.2">
      <c r="A8" s="128"/>
      <c r="B8" s="110" t="s">
        <v>151</v>
      </c>
      <c r="C8" s="112" t="s">
        <v>27</v>
      </c>
      <c r="D8" s="112" t="s">
        <v>28</v>
      </c>
      <c r="E8" s="126" t="s">
        <v>28</v>
      </c>
      <c r="F8" s="114"/>
      <c r="G8" s="130">
        <f>G9</f>
        <v>1170</v>
      </c>
      <c r="H8" s="130">
        <f>H9</f>
        <v>1170</v>
      </c>
      <c r="I8" s="130">
        <f>I9</f>
        <v>1170</v>
      </c>
    </row>
    <row r="9" spans="1:9" s="95" customFormat="1" ht="35.25" customHeight="1" x14ac:dyDescent="0.2">
      <c r="A9" s="128"/>
      <c r="B9" s="131" t="s">
        <v>152</v>
      </c>
      <c r="C9" s="112" t="s">
        <v>27</v>
      </c>
      <c r="D9" s="112" t="s">
        <v>28</v>
      </c>
      <c r="E9" s="126" t="s">
        <v>153</v>
      </c>
      <c r="F9" s="114"/>
      <c r="G9" s="130">
        <f>G10+G11</f>
        <v>1170</v>
      </c>
      <c r="H9" s="130">
        <f>H10+H11</f>
        <v>1170</v>
      </c>
      <c r="I9" s="130">
        <f>I10+I11</f>
        <v>1170</v>
      </c>
    </row>
    <row r="10" spans="1:9" s="95" customFormat="1" ht="41.25" customHeight="1" x14ac:dyDescent="0.2">
      <c r="A10" s="128"/>
      <c r="B10" s="110" t="s">
        <v>154</v>
      </c>
      <c r="C10" s="112" t="s">
        <v>27</v>
      </c>
      <c r="D10" s="112" t="s">
        <v>28</v>
      </c>
      <c r="E10" s="126" t="s">
        <v>155</v>
      </c>
      <c r="F10" s="114" t="s">
        <v>156</v>
      </c>
      <c r="G10" s="130">
        <v>900</v>
      </c>
      <c r="H10" s="133">
        <v>900</v>
      </c>
      <c r="I10" s="133">
        <v>900</v>
      </c>
    </row>
    <row r="11" spans="1:9" s="95" customFormat="1" ht="54" customHeight="1" x14ac:dyDescent="0.2">
      <c r="A11" s="128"/>
      <c r="B11" s="110" t="s">
        <v>157</v>
      </c>
      <c r="C11" s="112" t="s">
        <v>27</v>
      </c>
      <c r="D11" s="112" t="s">
        <v>28</v>
      </c>
      <c r="E11" s="126" t="s">
        <v>155</v>
      </c>
      <c r="F11" s="114" t="s">
        <v>158</v>
      </c>
      <c r="G11" s="130">
        <v>270</v>
      </c>
      <c r="H11" s="133">
        <v>270</v>
      </c>
      <c r="I11" s="133">
        <v>270</v>
      </c>
    </row>
    <row r="12" spans="1:9" s="95" customFormat="1" ht="53.25" customHeight="1" x14ac:dyDescent="0.2">
      <c r="A12" s="128" t="s">
        <v>33</v>
      </c>
      <c r="B12" s="124" t="s">
        <v>159</v>
      </c>
      <c r="C12" s="125" t="s">
        <v>27</v>
      </c>
      <c r="D12" s="125" t="s">
        <v>53</v>
      </c>
      <c r="E12" s="126"/>
      <c r="F12" s="114"/>
      <c r="G12" s="134">
        <f>G15</f>
        <v>10</v>
      </c>
      <c r="H12" s="134">
        <f>H15</f>
        <v>10</v>
      </c>
      <c r="I12" s="134">
        <f>I15</f>
        <v>10</v>
      </c>
    </row>
    <row r="13" spans="1:9" s="95" customFormat="1" ht="22.5" customHeight="1" x14ac:dyDescent="0.2">
      <c r="A13" s="128"/>
      <c r="B13" s="135" t="s">
        <v>151</v>
      </c>
      <c r="C13" s="136" t="s">
        <v>27</v>
      </c>
      <c r="D13" s="136" t="s">
        <v>53</v>
      </c>
      <c r="E13" s="126" t="s">
        <v>28</v>
      </c>
      <c r="F13" s="114"/>
      <c r="G13" s="130">
        <f t="shared" ref="G13:I14" si="0">G14</f>
        <v>10</v>
      </c>
      <c r="H13" s="130">
        <f t="shared" si="0"/>
        <v>10</v>
      </c>
      <c r="I13" s="130">
        <f t="shared" si="0"/>
        <v>10</v>
      </c>
    </row>
    <row r="14" spans="1:9" s="95" customFormat="1" ht="29.25" customHeight="1" x14ac:dyDescent="0.2">
      <c r="A14" s="128"/>
      <c r="B14" s="131" t="s">
        <v>152</v>
      </c>
      <c r="C14" s="112" t="s">
        <v>27</v>
      </c>
      <c r="D14" s="112" t="s">
        <v>53</v>
      </c>
      <c r="E14" s="126" t="s">
        <v>153</v>
      </c>
      <c r="F14" s="114"/>
      <c r="G14" s="130">
        <f t="shared" si="0"/>
        <v>10</v>
      </c>
      <c r="H14" s="130">
        <f t="shared" si="0"/>
        <v>10</v>
      </c>
      <c r="I14" s="130">
        <f t="shared" si="0"/>
        <v>10</v>
      </c>
    </row>
    <row r="15" spans="1:9" s="95" customFormat="1" ht="31.5" customHeight="1" x14ac:dyDescent="0.2">
      <c r="A15" s="128"/>
      <c r="B15" s="110" t="s">
        <v>160</v>
      </c>
      <c r="C15" s="112" t="s">
        <v>27</v>
      </c>
      <c r="D15" s="112" t="s">
        <v>53</v>
      </c>
      <c r="E15" s="126" t="s">
        <v>161</v>
      </c>
      <c r="F15" s="114" t="s">
        <v>162</v>
      </c>
      <c r="G15" s="130">
        <v>10</v>
      </c>
      <c r="H15" s="133">
        <v>10</v>
      </c>
      <c r="I15" s="133">
        <v>10</v>
      </c>
    </row>
    <row r="16" spans="1:9" s="95" customFormat="1" ht="57.75" customHeight="1" x14ac:dyDescent="0.2">
      <c r="A16" s="123" t="s">
        <v>35</v>
      </c>
      <c r="B16" s="124" t="s">
        <v>163</v>
      </c>
      <c r="C16" s="125" t="s">
        <v>27</v>
      </c>
      <c r="D16" s="125" t="s">
        <v>164</v>
      </c>
      <c r="E16" s="126"/>
      <c r="F16" s="114"/>
      <c r="G16" s="127">
        <f>G20+G21+G22+G23+G24+G25</f>
        <v>1806</v>
      </c>
      <c r="H16" s="127">
        <f>H20+H21+H22+H23+H24+H25</f>
        <v>1695</v>
      </c>
      <c r="I16" s="127">
        <f>I20+I21+I22+I23+I24+I25</f>
        <v>1695</v>
      </c>
    </row>
    <row r="17" spans="1:9" s="95" customFormat="1" ht="21.75" customHeight="1" x14ac:dyDescent="0.2">
      <c r="A17" s="123"/>
      <c r="B17" s="137" t="s">
        <v>151</v>
      </c>
      <c r="C17" s="136" t="s">
        <v>27</v>
      </c>
      <c r="D17" s="136" t="s">
        <v>164</v>
      </c>
      <c r="E17" s="126" t="s">
        <v>28</v>
      </c>
      <c r="F17" s="114"/>
      <c r="G17" s="138">
        <f>G20+G21+G22+G23+G24+G25</f>
        <v>1806</v>
      </c>
      <c r="H17" s="138">
        <f>H20+H21+H22+H23+H24+H25</f>
        <v>1695</v>
      </c>
      <c r="I17" s="138">
        <f>I20+I21+I22+I23+I24+I25</f>
        <v>1695</v>
      </c>
    </row>
    <row r="18" spans="1:9" s="95" customFormat="1" ht="30" customHeight="1" x14ac:dyDescent="0.2">
      <c r="A18" s="123"/>
      <c r="B18" s="131" t="s">
        <v>152</v>
      </c>
      <c r="C18" s="112" t="s">
        <v>27</v>
      </c>
      <c r="D18" s="112" t="s">
        <v>164</v>
      </c>
      <c r="E18" s="126" t="s">
        <v>153</v>
      </c>
      <c r="F18" s="114"/>
      <c r="G18" s="138">
        <f>G20+G21+G22+G23+G24+G25</f>
        <v>1806</v>
      </c>
      <c r="H18" s="138">
        <f>H20+H21+H22+H23+H24+H25</f>
        <v>1695</v>
      </c>
      <c r="I18" s="138">
        <f>I20+I21+I22+I23+I24+I25</f>
        <v>1695</v>
      </c>
    </row>
    <row r="19" spans="1:9" s="95" customFormat="1" ht="42.75" customHeight="1" x14ac:dyDescent="0.2">
      <c r="A19" s="128"/>
      <c r="B19" s="110" t="s">
        <v>165</v>
      </c>
      <c r="C19" s="112" t="s">
        <v>27</v>
      </c>
      <c r="D19" s="112" t="s">
        <v>164</v>
      </c>
      <c r="E19" s="126" t="s">
        <v>166</v>
      </c>
      <c r="F19" s="114"/>
      <c r="G19" s="130">
        <f>G20+G21+G22+G23+G24</f>
        <v>1804</v>
      </c>
      <c r="H19" s="130">
        <f>H20+H21+H22+H23+H24</f>
        <v>1693</v>
      </c>
      <c r="I19" s="130">
        <f>I20+I21+I22+I23+I24</f>
        <v>1693</v>
      </c>
    </row>
    <row r="20" spans="1:9" s="95" customFormat="1" ht="57.75" customHeight="1" x14ac:dyDescent="0.2">
      <c r="A20" s="128"/>
      <c r="B20" s="110" t="s">
        <v>167</v>
      </c>
      <c r="C20" s="112" t="s">
        <v>27</v>
      </c>
      <c r="D20" s="112" t="s">
        <v>164</v>
      </c>
      <c r="E20" s="126" t="s">
        <v>166</v>
      </c>
      <c r="F20" s="114" t="s">
        <v>156</v>
      </c>
      <c r="G20" s="130">
        <v>1280</v>
      </c>
      <c r="H20" s="133">
        <v>1280</v>
      </c>
      <c r="I20" s="133">
        <v>1280</v>
      </c>
    </row>
    <row r="21" spans="1:9" s="95" customFormat="1" ht="62.25" customHeight="1" x14ac:dyDescent="0.2">
      <c r="A21" s="128"/>
      <c r="B21" s="110" t="s">
        <v>168</v>
      </c>
      <c r="C21" s="112" t="s">
        <v>27</v>
      </c>
      <c r="D21" s="112" t="s">
        <v>164</v>
      </c>
      <c r="E21" s="126" t="s">
        <v>166</v>
      </c>
      <c r="F21" s="114" t="s">
        <v>169</v>
      </c>
      <c r="G21" s="130">
        <v>6</v>
      </c>
      <c r="H21" s="133">
        <v>6</v>
      </c>
      <c r="I21" s="133">
        <v>6</v>
      </c>
    </row>
    <row r="22" spans="1:9" s="95" customFormat="1" ht="66" customHeight="1" x14ac:dyDescent="0.2">
      <c r="A22" s="128"/>
      <c r="B22" s="110" t="s">
        <v>170</v>
      </c>
      <c r="C22" s="112" t="s">
        <v>27</v>
      </c>
      <c r="D22" s="112" t="s">
        <v>164</v>
      </c>
      <c r="E22" s="126" t="s">
        <v>166</v>
      </c>
      <c r="F22" s="114" t="s">
        <v>158</v>
      </c>
      <c r="G22" s="130">
        <v>382</v>
      </c>
      <c r="H22" s="133">
        <v>382</v>
      </c>
      <c r="I22" s="133">
        <v>382</v>
      </c>
    </row>
    <row r="23" spans="1:9" s="95" customFormat="1" ht="50.25" customHeight="1" x14ac:dyDescent="0.2">
      <c r="A23" s="128"/>
      <c r="B23" s="110" t="s">
        <v>171</v>
      </c>
      <c r="C23" s="112" t="s">
        <v>27</v>
      </c>
      <c r="D23" s="112" t="s">
        <v>164</v>
      </c>
      <c r="E23" s="126" t="s">
        <v>166</v>
      </c>
      <c r="F23" s="114" t="s">
        <v>172</v>
      </c>
      <c r="G23" s="130">
        <v>131</v>
      </c>
      <c r="H23" s="133">
        <v>20</v>
      </c>
      <c r="I23" s="133">
        <v>20</v>
      </c>
    </row>
    <row r="24" spans="1:9" s="95" customFormat="1" ht="42.75" customHeight="1" x14ac:dyDescent="0.2">
      <c r="A24" s="128"/>
      <c r="B24" s="110" t="s">
        <v>173</v>
      </c>
      <c r="C24" s="112" t="s">
        <v>27</v>
      </c>
      <c r="D24" s="112" t="s">
        <v>164</v>
      </c>
      <c r="E24" s="126" t="s">
        <v>166</v>
      </c>
      <c r="F24" s="114" t="s">
        <v>174</v>
      </c>
      <c r="G24" s="130">
        <v>5</v>
      </c>
      <c r="H24" s="130">
        <v>5</v>
      </c>
      <c r="I24" s="130">
        <v>5</v>
      </c>
    </row>
    <row r="25" spans="1:9" s="95" customFormat="1" ht="75.75" customHeight="1" x14ac:dyDescent="0.2">
      <c r="A25" s="128"/>
      <c r="B25" s="110" t="s">
        <v>175</v>
      </c>
      <c r="C25" s="112" t="s">
        <v>27</v>
      </c>
      <c r="D25" s="112" t="s">
        <v>164</v>
      </c>
      <c r="E25" s="126" t="s">
        <v>176</v>
      </c>
      <c r="F25" s="114" t="s">
        <v>172</v>
      </c>
      <c r="G25" s="130">
        <v>2</v>
      </c>
      <c r="H25" s="139">
        <v>2</v>
      </c>
      <c r="I25" s="139">
        <v>2</v>
      </c>
    </row>
    <row r="26" spans="1:9" s="95" customFormat="1" ht="44.25" customHeight="1" x14ac:dyDescent="0.2">
      <c r="A26" s="123" t="s">
        <v>37</v>
      </c>
      <c r="B26" s="124" t="s">
        <v>177</v>
      </c>
      <c r="C26" s="125" t="s">
        <v>27</v>
      </c>
      <c r="D26" s="125" t="s">
        <v>72</v>
      </c>
      <c r="E26" s="126"/>
      <c r="F26" s="114"/>
      <c r="G26" s="127">
        <f>G30</f>
        <v>181</v>
      </c>
      <c r="H26" s="127">
        <f>H30</f>
        <v>0</v>
      </c>
      <c r="I26" s="127">
        <f>I30</f>
        <v>0</v>
      </c>
    </row>
    <row r="27" spans="1:9" s="95" customFormat="1" ht="27.75" customHeight="1" x14ac:dyDescent="0.2">
      <c r="A27" s="123"/>
      <c r="B27" s="137" t="s">
        <v>151</v>
      </c>
      <c r="C27" s="136" t="s">
        <v>27</v>
      </c>
      <c r="D27" s="136" t="s">
        <v>72</v>
      </c>
      <c r="E27" s="126" t="s">
        <v>28</v>
      </c>
      <c r="F27" s="114"/>
      <c r="G27" s="138">
        <f t="shared" ref="G27:I29" si="1">G28</f>
        <v>181</v>
      </c>
      <c r="H27" s="138">
        <f t="shared" si="1"/>
        <v>0</v>
      </c>
      <c r="I27" s="138">
        <f t="shared" si="1"/>
        <v>0</v>
      </c>
    </row>
    <row r="28" spans="1:9" s="95" customFormat="1" ht="27.75" customHeight="1" x14ac:dyDescent="0.2">
      <c r="A28" s="123"/>
      <c r="B28" s="131" t="s">
        <v>178</v>
      </c>
      <c r="C28" s="136" t="s">
        <v>27</v>
      </c>
      <c r="D28" s="136" t="s">
        <v>72</v>
      </c>
      <c r="E28" s="126" t="s">
        <v>179</v>
      </c>
      <c r="F28" s="114"/>
      <c r="G28" s="138">
        <f t="shared" si="1"/>
        <v>181</v>
      </c>
      <c r="H28" s="138">
        <f t="shared" si="1"/>
        <v>0</v>
      </c>
      <c r="I28" s="138">
        <f t="shared" si="1"/>
        <v>0</v>
      </c>
    </row>
    <row r="29" spans="1:9" s="95" customFormat="1" ht="33.75" customHeight="1" x14ac:dyDescent="0.2">
      <c r="A29" s="128"/>
      <c r="B29" s="110" t="s">
        <v>180</v>
      </c>
      <c r="C29" s="112" t="s">
        <v>27</v>
      </c>
      <c r="D29" s="112" t="s">
        <v>72</v>
      </c>
      <c r="E29" s="126" t="s">
        <v>181</v>
      </c>
      <c r="F29" s="114"/>
      <c r="G29" s="130">
        <f t="shared" si="1"/>
        <v>181</v>
      </c>
      <c r="H29" s="130">
        <f t="shared" si="1"/>
        <v>0</v>
      </c>
      <c r="I29" s="130">
        <f t="shared" si="1"/>
        <v>0</v>
      </c>
    </row>
    <row r="30" spans="1:9" s="95" customFormat="1" ht="22.5" customHeight="1" x14ac:dyDescent="0.2">
      <c r="A30" s="128"/>
      <c r="B30" s="110" t="s">
        <v>182</v>
      </c>
      <c r="C30" s="112" t="s">
        <v>27</v>
      </c>
      <c r="D30" s="112" t="s">
        <v>72</v>
      </c>
      <c r="E30" s="126" t="s">
        <v>181</v>
      </c>
      <c r="F30" s="140" t="s">
        <v>183</v>
      </c>
      <c r="G30" s="130">
        <v>181</v>
      </c>
      <c r="H30" s="133">
        <v>0</v>
      </c>
      <c r="I30" s="133">
        <v>0</v>
      </c>
    </row>
    <row r="31" spans="1:9" s="95" customFormat="1" ht="44.25" customHeight="1" x14ac:dyDescent="0.2">
      <c r="A31" s="142" t="s">
        <v>39</v>
      </c>
      <c r="B31" s="124" t="s">
        <v>184</v>
      </c>
      <c r="C31" s="125" t="s">
        <v>27</v>
      </c>
      <c r="D31" s="125" t="s">
        <v>94</v>
      </c>
      <c r="E31" s="126"/>
      <c r="F31" s="114"/>
      <c r="G31" s="127">
        <f>G34</f>
        <v>30</v>
      </c>
      <c r="H31" s="127">
        <f>H34</f>
        <v>30</v>
      </c>
      <c r="I31" s="127">
        <f>I34</f>
        <v>30</v>
      </c>
    </row>
    <row r="32" spans="1:9" s="95" customFormat="1" ht="24" customHeight="1" x14ac:dyDescent="0.2">
      <c r="A32" s="123"/>
      <c r="B32" s="137" t="s">
        <v>151</v>
      </c>
      <c r="C32" s="136" t="s">
        <v>27</v>
      </c>
      <c r="D32" s="136" t="s">
        <v>94</v>
      </c>
      <c r="E32" s="126" t="s">
        <v>28</v>
      </c>
      <c r="F32" s="114"/>
      <c r="G32" s="138">
        <f t="shared" ref="G32:I33" si="2">G33</f>
        <v>30</v>
      </c>
      <c r="H32" s="138">
        <f t="shared" si="2"/>
        <v>30</v>
      </c>
      <c r="I32" s="138">
        <f t="shared" si="2"/>
        <v>30</v>
      </c>
    </row>
    <row r="33" spans="1:9" s="95" customFormat="1" ht="24" customHeight="1" x14ac:dyDescent="0.2">
      <c r="A33" s="123"/>
      <c r="B33" s="131" t="s">
        <v>185</v>
      </c>
      <c r="C33" s="136" t="s">
        <v>27</v>
      </c>
      <c r="D33" s="136" t="s">
        <v>94</v>
      </c>
      <c r="E33" s="126" t="s">
        <v>186</v>
      </c>
      <c r="F33" s="114"/>
      <c r="G33" s="138">
        <f t="shared" si="2"/>
        <v>30</v>
      </c>
      <c r="H33" s="138">
        <f t="shared" si="2"/>
        <v>30</v>
      </c>
      <c r="I33" s="138">
        <f t="shared" si="2"/>
        <v>30</v>
      </c>
    </row>
    <row r="34" spans="1:9" s="95" customFormat="1" ht="44.25" customHeight="1" x14ac:dyDescent="0.2">
      <c r="A34" s="142"/>
      <c r="B34" s="110" t="s">
        <v>188</v>
      </c>
      <c r="C34" s="112" t="s">
        <v>27</v>
      </c>
      <c r="D34" s="112" t="s">
        <v>94</v>
      </c>
      <c r="E34" s="126" t="s">
        <v>189</v>
      </c>
      <c r="F34" s="114" t="s">
        <v>190</v>
      </c>
      <c r="G34" s="130">
        <v>30</v>
      </c>
      <c r="H34" s="139">
        <v>30</v>
      </c>
      <c r="I34" s="139">
        <v>30</v>
      </c>
    </row>
    <row r="35" spans="1:9" s="95" customFormat="1" ht="27.75" customHeight="1" x14ac:dyDescent="0.2">
      <c r="A35" s="142" t="s">
        <v>43</v>
      </c>
      <c r="B35" s="124" t="s">
        <v>191</v>
      </c>
      <c r="C35" s="125" t="s">
        <v>27</v>
      </c>
      <c r="D35" s="125" t="s">
        <v>101</v>
      </c>
      <c r="E35" s="126"/>
      <c r="F35" s="114"/>
      <c r="G35" s="127">
        <f>G38+G40+G41+G42+G43+G44+G39</f>
        <v>838.3</v>
      </c>
      <c r="H35" s="127">
        <f>H38+H40+H41+H42+H43+H44+H39</f>
        <v>203.1</v>
      </c>
      <c r="I35" s="127">
        <f>I38+I40+I41+I42+I43+I44+I39</f>
        <v>203.1</v>
      </c>
    </row>
    <row r="36" spans="1:9" s="95" customFormat="1" ht="27" customHeight="1" x14ac:dyDescent="0.2">
      <c r="A36" s="123"/>
      <c r="B36" s="137" t="s">
        <v>151</v>
      </c>
      <c r="C36" s="136" t="s">
        <v>27</v>
      </c>
      <c r="D36" s="136" t="s">
        <v>101</v>
      </c>
      <c r="E36" s="126" t="s">
        <v>28</v>
      </c>
      <c r="F36" s="114"/>
      <c r="G36" s="138">
        <f>G37</f>
        <v>838.3</v>
      </c>
      <c r="H36" s="138">
        <f>H37</f>
        <v>203.1</v>
      </c>
      <c r="I36" s="138">
        <f>I37</f>
        <v>203.1</v>
      </c>
    </row>
    <row r="37" spans="1:9" s="95" customFormat="1" ht="27" customHeight="1" x14ac:dyDescent="0.2">
      <c r="A37" s="123"/>
      <c r="B37" s="145" t="s">
        <v>192</v>
      </c>
      <c r="C37" s="136" t="s">
        <v>27</v>
      </c>
      <c r="D37" s="136" t="s">
        <v>101</v>
      </c>
      <c r="E37" s="126" t="s">
        <v>193</v>
      </c>
      <c r="F37" s="114"/>
      <c r="G37" s="138">
        <f>G38+G40+G41+G42+G43+G44+G39</f>
        <v>838.3</v>
      </c>
      <c r="H37" s="138">
        <f>H38+H40+H41+H42+H43+H44+H39</f>
        <v>203.1</v>
      </c>
      <c r="I37" s="138">
        <f>I38+I40+I41+I42+I43+I44+I39</f>
        <v>203.1</v>
      </c>
    </row>
    <row r="38" spans="1:9" s="95" customFormat="1" ht="25.5" customHeight="1" x14ac:dyDescent="0.2">
      <c r="A38" s="142"/>
      <c r="B38" s="110" t="s">
        <v>194</v>
      </c>
      <c r="C38" s="112" t="s">
        <v>27</v>
      </c>
      <c r="D38" s="112" t="s">
        <v>101</v>
      </c>
      <c r="E38" s="126" t="s">
        <v>195</v>
      </c>
      <c r="F38" s="114" t="s">
        <v>172</v>
      </c>
      <c r="G38" s="130">
        <v>316.8</v>
      </c>
      <c r="H38" s="130"/>
      <c r="I38" s="130"/>
    </row>
    <row r="39" spans="1:9" s="95" customFormat="1" ht="63" customHeight="1" x14ac:dyDescent="0.2">
      <c r="A39" s="142"/>
      <c r="B39" s="110" t="s">
        <v>196</v>
      </c>
      <c r="C39" s="112" t="s">
        <v>27</v>
      </c>
      <c r="D39" s="112" t="s">
        <v>101</v>
      </c>
      <c r="E39" s="126" t="s">
        <v>197</v>
      </c>
      <c r="F39" s="114" t="s">
        <v>172</v>
      </c>
      <c r="G39" s="130">
        <v>334.5</v>
      </c>
      <c r="H39" s="133">
        <v>16.100000000000001</v>
      </c>
      <c r="I39" s="133">
        <v>16.100000000000001</v>
      </c>
    </row>
    <row r="40" spans="1:9" s="95" customFormat="1" ht="63" customHeight="1" x14ac:dyDescent="0.2">
      <c r="A40" s="142"/>
      <c r="B40" s="110" t="s">
        <v>198</v>
      </c>
      <c r="C40" s="112" t="s">
        <v>27</v>
      </c>
      <c r="D40" s="112" t="s">
        <v>101</v>
      </c>
      <c r="E40" s="126" t="s">
        <v>197</v>
      </c>
      <c r="F40" s="114" t="s">
        <v>199</v>
      </c>
      <c r="G40" s="130">
        <v>172</v>
      </c>
      <c r="H40" s="133">
        <v>172</v>
      </c>
      <c r="I40" s="133">
        <v>172</v>
      </c>
    </row>
    <row r="41" spans="1:9" s="95" customFormat="1" ht="51.75" customHeight="1" x14ac:dyDescent="0.2">
      <c r="A41" s="142"/>
      <c r="B41" s="110" t="s">
        <v>200</v>
      </c>
      <c r="C41" s="112" t="s">
        <v>27</v>
      </c>
      <c r="D41" s="112" t="s">
        <v>101</v>
      </c>
      <c r="E41" s="126" t="s">
        <v>197</v>
      </c>
      <c r="F41" s="114" t="s">
        <v>201</v>
      </c>
      <c r="G41" s="130">
        <v>0</v>
      </c>
      <c r="H41" s="133">
        <v>0</v>
      </c>
      <c r="I41" s="133">
        <v>0</v>
      </c>
    </row>
    <row r="42" spans="1:9" s="95" customFormat="1" ht="49.5" customHeight="1" x14ac:dyDescent="0.2">
      <c r="A42" s="142"/>
      <c r="B42" s="110" t="s">
        <v>202</v>
      </c>
      <c r="C42" s="112" t="s">
        <v>27</v>
      </c>
      <c r="D42" s="112" t="s">
        <v>101</v>
      </c>
      <c r="E42" s="126" t="s">
        <v>197</v>
      </c>
      <c r="F42" s="114" t="s">
        <v>203</v>
      </c>
      <c r="G42" s="130">
        <v>0</v>
      </c>
      <c r="H42" s="133">
        <v>0</v>
      </c>
      <c r="I42" s="133">
        <v>0</v>
      </c>
    </row>
    <row r="43" spans="1:9" s="95" customFormat="1" ht="49.5" customHeight="1" x14ac:dyDescent="0.2">
      <c r="A43" s="142"/>
      <c r="B43" s="110" t="s">
        <v>204</v>
      </c>
      <c r="C43" s="112" t="s">
        <v>27</v>
      </c>
      <c r="D43" s="112" t="s">
        <v>101</v>
      </c>
      <c r="E43" s="126" t="s">
        <v>197</v>
      </c>
      <c r="F43" s="114" t="s">
        <v>205</v>
      </c>
      <c r="G43" s="130">
        <v>15</v>
      </c>
      <c r="H43" s="133">
        <v>15</v>
      </c>
      <c r="I43" s="133">
        <v>15</v>
      </c>
    </row>
    <row r="44" spans="1:9" s="95" customFormat="1" ht="41.25" customHeight="1" x14ac:dyDescent="0.2">
      <c r="A44" s="142"/>
      <c r="B44" s="110" t="s">
        <v>206</v>
      </c>
      <c r="C44" s="112" t="s">
        <v>27</v>
      </c>
      <c r="D44" s="112" t="s">
        <v>101</v>
      </c>
      <c r="E44" s="126" t="s">
        <v>197</v>
      </c>
      <c r="F44" s="114" t="s">
        <v>174</v>
      </c>
      <c r="G44" s="130">
        <v>0</v>
      </c>
      <c r="H44" s="133">
        <v>0</v>
      </c>
      <c r="I44" s="133">
        <v>0</v>
      </c>
    </row>
    <row r="45" spans="1:9" s="95" customFormat="1" ht="24" customHeight="1" x14ac:dyDescent="0.2">
      <c r="A45" s="146">
        <v>2</v>
      </c>
      <c r="B45" s="117" t="s">
        <v>207</v>
      </c>
      <c r="C45" s="119" t="s">
        <v>28</v>
      </c>
      <c r="D45" s="119"/>
      <c r="E45" s="120"/>
      <c r="F45" s="121"/>
      <c r="G45" s="147">
        <f>G50+G51+G52+G53</f>
        <v>342.1</v>
      </c>
      <c r="H45" s="147">
        <f>H50+H51+H52+H53</f>
        <v>345.8</v>
      </c>
      <c r="I45" s="147">
        <f>I50+I51+I52+I53</f>
        <v>359.9</v>
      </c>
    </row>
    <row r="46" spans="1:9" s="96" customFormat="1" ht="24.75" customHeight="1" x14ac:dyDescent="0.2">
      <c r="A46" s="142" t="s">
        <v>54</v>
      </c>
      <c r="B46" s="110" t="s">
        <v>208</v>
      </c>
      <c r="C46" s="112" t="s">
        <v>28</v>
      </c>
      <c r="D46" s="112" t="s">
        <v>53</v>
      </c>
      <c r="E46" s="126"/>
      <c r="F46" s="114"/>
      <c r="G46" s="130">
        <f t="shared" ref="G46:I48" si="3">G47</f>
        <v>342.1</v>
      </c>
      <c r="H46" s="130">
        <f t="shared" si="3"/>
        <v>345.8</v>
      </c>
      <c r="I46" s="130">
        <f t="shared" si="3"/>
        <v>359.9</v>
      </c>
    </row>
    <row r="47" spans="1:9" s="96" customFormat="1" ht="23.25" customHeight="1" x14ac:dyDescent="0.2">
      <c r="A47" s="123"/>
      <c r="B47" s="137" t="s">
        <v>151</v>
      </c>
      <c r="C47" s="136" t="s">
        <v>28</v>
      </c>
      <c r="D47" s="136" t="s">
        <v>53</v>
      </c>
      <c r="E47" s="126" t="s">
        <v>28</v>
      </c>
      <c r="F47" s="114"/>
      <c r="G47" s="138">
        <f t="shared" si="3"/>
        <v>342.1</v>
      </c>
      <c r="H47" s="138">
        <f t="shared" si="3"/>
        <v>345.8</v>
      </c>
      <c r="I47" s="138">
        <f t="shared" si="3"/>
        <v>359.9</v>
      </c>
    </row>
    <row r="48" spans="1:9" s="95" customFormat="1" ht="27.75" customHeight="1" x14ac:dyDescent="0.2">
      <c r="A48" s="123"/>
      <c r="B48" s="145" t="s">
        <v>209</v>
      </c>
      <c r="C48" s="136" t="s">
        <v>28</v>
      </c>
      <c r="D48" s="136" t="s">
        <v>53</v>
      </c>
      <c r="E48" s="126" t="s">
        <v>210</v>
      </c>
      <c r="F48" s="114"/>
      <c r="G48" s="138">
        <f t="shared" si="3"/>
        <v>342.1</v>
      </c>
      <c r="H48" s="138">
        <f t="shared" si="3"/>
        <v>345.8</v>
      </c>
      <c r="I48" s="138">
        <f t="shared" si="3"/>
        <v>359.9</v>
      </c>
    </row>
    <row r="49" spans="1:9" s="95" customFormat="1" ht="42" customHeight="1" x14ac:dyDescent="0.2">
      <c r="A49" s="148"/>
      <c r="B49" s="110" t="s">
        <v>211</v>
      </c>
      <c r="C49" s="112" t="s">
        <v>28</v>
      </c>
      <c r="D49" s="112" t="s">
        <v>53</v>
      </c>
      <c r="E49" s="126" t="s">
        <v>212</v>
      </c>
      <c r="F49" s="114"/>
      <c r="G49" s="130">
        <f>G50+G51+G52+G53</f>
        <v>342.1</v>
      </c>
      <c r="H49" s="130">
        <f>H50+H51+H52+H53</f>
        <v>345.8</v>
      </c>
      <c r="I49" s="130">
        <f>I50+I51+I52+I53</f>
        <v>359.9</v>
      </c>
    </row>
    <row r="50" spans="1:9" s="95" customFormat="1" ht="64.5" customHeight="1" x14ac:dyDescent="0.2">
      <c r="A50" s="148"/>
      <c r="B50" s="110" t="s">
        <v>213</v>
      </c>
      <c r="C50" s="112" t="s">
        <v>28</v>
      </c>
      <c r="D50" s="112" t="s">
        <v>53</v>
      </c>
      <c r="E50" s="126" t="s">
        <v>212</v>
      </c>
      <c r="F50" s="114" t="s">
        <v>156</v>
      </c>
      <c r="G50" s="130">
        <v>257.5</v>
      </c>
      <c r="H50" s="133">
        <v>257.5</v>
      </c>
      <c r="I50" s="133">
        <v>257.5</v>
      </c>
    </row>
    <row r="51" spans="1:9" s="95" customFormat="1" ht="70.5" customHeight="1" x14ac:dyDescent="0.2">
      <c r="A51" s="148"/>
      <c r="B51" s="110" t="s">
        <v>214</v>
      </c>
      <c r="C51" s="112" t="s">
        <v>28</v>
      </c>
      <c r="D51" s="112" t="s">
        <v>53</v>
      </c>
      <c r="E51" s="126" t="s">
        <v>212</v>
      </c>
      <c r="F51" s="114" t="s">
        <v>169</v>
      </c>
      <c r="G51" s="130">
        <v>5.8</v>
      </c>
      <c r="H51" s="133">
        <v>5.8</v>
      </c>
      <c r="I51" s="133">
        <v>5.8</v>
      </c>
    </row>
    <row r="52" spans="1:9" s="95" customFormat="1" ht="70.5" customHeight="1" x14ac:dyDescent="0.2">
      <c r="A52" s="148"/>
      <c r="B52" s="110" t="s">
        <v>215</v>
      </c>
      <c r="C52" s="112" t="s">
        <v>28</v>
      </c>
      <c r="D52" s="112" t="s">
        <v>53</v>
      </c>
      <c r="E52" s="126" t="s">
        <v>212</v>
      </c>
      <c r="F52" s="114" t="s">
        <v>158</v>
      </c>
      <c r="G52" s="130">
        <v>77.7</v>
      </c>
      <c r="H52" s="133">
        <v>77.7</v>
      </c>
      <c r="I52" s="133">
        <v>77.7</v>
      </c>
    </row>
    <row r="53" spans="1:9" s="95" customFormat="1" ht="58.5" customHeight="1" x14ac:dyDescent="0.2">
      <c r="A53" s="148"/>
      <c r="B53" s="110" t="s">
        <v>216</v>
      </c>
      <c r="C53" s="112" t="s">
        <v>28</v>
      </c>
      <c r="D53" s="112" t="s">
        <v>53</v>
      </c>
      <c r="E53" s="126" t="s">
        <v>212</v>
      </c>
      <c r="F53" s="114" t="s">
        <v>172</v>
      </c>
      <c r="G53" s="130">
        <v>1.1000000000000001</v>
      </c>
      <c r="H53" s="133">
        <v>4.8</v>
      </c>
      <c r="I53" s="133">
        <v>18.899999999999999</v>
      </c>
    </row>
    <row r="54" spans="1:9" s="95" customFormat="1" ht="36" customHeight="1" x14ac:dyDescent="0.2">
      <c r="A54" s="146">
        <v>3</v>
      </c>
      <c r="B54" s="117" t="s">
        <v>217</v>
      </c>
      <c r="C54" s="119" t="s">
        <v>53</v>
      </c>
      <c r="D54" s="119"/>
      <c r="E54" s="120"/>
      <c r="F54" s="121"/>
      <c r="G54" s="147">
        <f>G59+G64</f>
        <v>20</v>
      </c>
      <c r="H54" s="147">
        <f>H59+H64</f>
        <v>20</v>
      </c>
      <c r="I54" s="147">
        <f>I59+I64</f>
        <v>20</v>
      </c>
    </row>
    <row r="55" spans="1:9" s="95" customFormat="1" ht="44.25" customHeight="1" x14ac:dyDescent="0.2">
      <c r="A55" s="142" t="s">
        <v>218</v>
      </c>
      <c r="B55" s="110" t="s">
        <v>219</v>
      </c>
      <c r="C55" s="112" t="s">
        <v>53</v>
      </c>
      <c r="D55" s="112" t="s">
        <v>98</v>
      </c>
      <c r="E55" s="126"/>
      <c r="F55" s="114"/>
      <c r="G55" s="130">
        <f t="shared" ref="G55:I58" si="4">G56</f>
        <v>10</v>
      </c>
      <c r="H55" s="130">
        <f t="shared" si="4"/>
        <v>10</v>
      </c>
      <c r="I55" s="130">
        <f t="shared" si="4"/>
        <v>10</v>
      </c>
    </row>
    <row r="56" spans="1:9" s="95" customFormat="1" ht="30" customHeight="1" x14ac:dyDescent="0.2">
      <c r="A56" s="123"/>
      <c r="B56" s="137" t="s">
        <v>151</v>
      </c>
      <c r="C56" s="136" t="s">
        <v>53</v>
      </c>
      <c r="D56" s="136" t="s">
        <v>98</v>
      </c>
      <c r="E56" s="126" t="s">
        <v>28</v>
      </c>
      <c r="F56" s="114"/>
      <c r="G56" s="138">
        <f t="shared" si="4"/>
        <v>10</v>
      </c>
      <c r="H56" s="138">
        <f t="shared" si="4"/>
        <v>10</v>
      </c>
      <c r="I56" s="138">
        <f t="shared" si="4"/>
        <v>10</v>
      </c>
    </row>
    <row r="57" spans="1:9" s="95" customFormat="1" ht="24.75" customHeight="1" x14ac:dyDescent="0.2">
      <c r="A57" s="123"/>
      <c r="B57" s="95" t="s">
        <v>220</v>
      </c>
      <c r="C57" s="136" t="s">
        <v>53</v>
      </c>
      <c r="D57" s="136" t="s">
        <v>98</v>
      </c>
      <c r="E57" s="126" t="s">
        <v>221</v>
      </c>
      <c r="F57" s="114"/>
      <c r="G57" s="138">
        <f t="shared" si="4"/>
        <v>10</v>
      </c>
      <c r="H57" s="138">
        <f t="shared" si="4"/>
        <v>10</v>
      </c>
      <c r="I57" s="138">
        <f t="shared" si="4"/>
        <v>10</v>
      </c>
    </row>
    <row r="58" spans="1:9" s="95" customFormat="1" ht="48" customHeight="1" x14ac:dyDescent="0.2">
      <c r="A58" s="148"/>
      <c r="B58" s="110" t="s">
        <v>222</v>
      </c>
      <c r="C58" s="112" t="s">
        <v>53</v>
      </c>
      <c r="D58" s="112" t="s">
        <v>98</v>
      </c>
      <c r="E58" s="126" t="s">
        <v>223</v>
      </c>
      <c r="F58" s="114"/>
      <c r="G58" s="130">
        <f t="shared" si="4"/>
        <v>10</v>
      </c>
      <c r="H58" s="130">
        <f t="shared" si="4"/>
        <v>10</v>
      </c>
      <c r="I58" s="130">
        <f t="shared" si="4"/>
        <v>10</v>
      </c>
    </row>
    <row r="59" spans="1:9" s="95" customFormat="1" ht="59.25" customHeight="1" x14ac:dyDescent="0.2">
      <c r="A59" s="148"/>
      <c r="B59" s="110" t="s">
        <v>224</v>
      </c>
      <c r="C59" s="112" t="s">
        <v>53</v>
      </c>
      <c r="D59" s="112" t="s">
        <v>98</v>
      </c>
      <c r="E59" s="126" t="s">
        <v>223</v>
      </c>
      <c r="F59" s="114" t="s">
        <v>172</v>
      </c>
      <c r="G59" s="130">
        <v>10</v>
      </c>
      <c r="H59" s="133">
        <v>10</v>
      </c>
      <c r="I59" s="133">
        <v>10</v>
      </c>
    </row>
    <row r="60" spans="1:9" s="95" customFormat="1" ht="44.25" customHeight="1" x14ac:dyDescent="0.2">
      <c r="A60" s="142" t="s">
        <v>225</v>
      </c>
      <c r="B60" s="110" t="s">
        <v>226</v>
      </c>
      <c r="C60" s="112" t="s">
        <v>227</v>
      </c>
      <c r="D60" s="112" t="s">
        <v>228</v>
      </c>
      <c r="E60" s="126"/>
      <c r="F60" s="114"/>
      <c r="G60" s="130">
        <f t="shared" ref="G60:I63" si="5">G61</f>
        <v>10</v>
      </c>
      <c r="H60" s="130">
        <f t="shared" si="5"/>
        <v>10</v>
      </c>
      <c r="I60" s="130">
        <f t="shared" si="5"/>
        <v>10</v>
      </c>
    </row>
    <row r="61" spans="1:9" s="95" customFormat="1" ht="27" customHeight="1" x14ac:dyDescent="0.2">
      <c r="A61" s="123"/>
      <c r="B61" s="137" t="s">
        <v>151</v>
      </c>
      <c r="C61" s="136" t="s">
        <v>53</v>
      </c>
      <c r="D61" s="136" t="s">
        <v>228</v>
      </c>
      <c r="E61" s="126" t="s">
        <v>28</v>
      </c>
      <c r="F61" s="114"/>
      <c r="G61" s="138">
        <f t="shared" si="5"/>
        <v>10</v>
      </c>
      <c r="H61" s="138">
        <f t="shared" si="5"/>
        <v>10</v>
      </c>
      <c r="I61" s="138">
        <f t="shared" si="5"/>
        <v>10</v>
      </c>
    </row>
    <row r="62" spans="1:9" s="95" customFormat="1" ht="27" customHeight="1" x14ac:dyDescent="0.2">
      <c r="A62" s="123"/>
      <c r="B62" s="95" t="s">
        <v>229</v>
      </c>
      <c r="C62" s="136" t="s">
        <v>53</v>
      </c>
      <c r="D62" s="136" t="s">
        <v>228</v>
      </c>
      <c r="E62" s="126" t="s">
        <v>221</v>
      </c>
      <c r="F62" s="114"/>
      <c r="G62" s="138">
        <f t="shared" si="5"/>
        <v>10</v>
      </c>
      <c r="H62" s="138">
        <f t="shared" si="5"/>
        <v>10</v>
      </c>
      <c r="I62" s="138">
        <f t="shared" si="5"/>
        <v>10</v>
      </c>
    </row>
    <row r="63" spans="1:9" s="95" customFormat="1" ht="40.5" customHeight="1" x14ac:dyDescent="0.2">
      <c r="A63" s="148"/>
      <c r="B63" s="110" t="s">
        <v>230</v>
      </c>
      <c r="C63" s="112" t="s">
        <v>227</v>
      </c>
      <c r="D63" s="112" t="s">
        <v>228</v>
      </c>
      <c r="E63" s="126" t="s">
        <v>231</v>
      </c>
      <c r="F63" s="114"/>
      <c r="G63" s="130">
        <f t="shared" si="5"/>
        <v>10</v>
      </c>
      <c r="H63" s="130">
        <f t="shared" si="5"/>
        <v>10</v>
      </c>
      <c r="I63" s="130">
        <f t="shared" si="5"/>
        <v>10</v>
      </c>
    </row>
    <row r="64" spans="1:9" s="95" customFormat="1" ht="55.5" customHeight="1" x14ac:dyDescent="0.2">
      <c r="A64" s="148"/>
      <c r="B64" s="110" t="s">
        <v>232</v>
      </c>
      <c r="C64" s="112" t="s">
        <v>227</v>
      </c>
      <c r="D64" s="112" t="s">
        <v>228</v>
      </c>
      <c r="E64" s="126" t="s">
        <v>231</v>
      </c>
      <c r="F64" s="114" t="s">
        <v>172</v>
      </c>
      <c r="G64" s="130">
        <v>10</v>
      </c>
      <c r="H64" s="133">
        <v>10</v>
      </c>
      <c r="I64" s="133">
        <v>10</v>
      </c>
    </row>
    <row r="65" spans="1:9" s="95" customFormat="1" ht="25.5" customHeight="1" x14ac:dyDescent="0.2">
      <c r="A65" s="146">
        <v>4</v>
      </c>
      <c r="B65" s="117" t="s">
        <v>233</v>
      </c>
      <c r="C65" s="119" t="s">
        <v>164</v>
      </c>
      <c r="D65" s="119"/>
      <c r="E65" s="120"/>
      <c r="F65" s="121"/>
      <c r="G65" s="149">
        <f>G70</f>
        <v>1165.5999999999999</v>
      </c>
      <c r="H65" s="149">
        <f>H70</f>
        <v>1271.0999999999999</v>
      </c>
      <c r="I65" s="149">
        <f>I70</f>
        <v>1271.0999999999999</v>
      </c>
    </row>
    <row r="66" spans="1:9" s="95" customFormat="1" ht="27" customHeight="1" x14ac:dyDescent="0.2">
      <c r="A66" s="142" t="s">
        <v>234</v>
      </c>
      <c r="B66" s="110" t="s">
        <v>235</v>
      </c>
      <c r="C66" s="112" t="s">
        <v>164</v>
      </c>
      <c r="D66" s="112" t="s">
        <v>98</v>
      </c>
      <c r="E66" s="126"/>
      <c r="F66" s="114"/>
      <c r="G66" s="130">
        <f t="shared" ref="G66:I69" si="6">G67</f>
        <v>1165.5999999999999</v>
      </c>
      <c r="H66" s="130">
        <f t="shared" si="6"/>
        <v>1271.0999999999999</v>
      </c>
      <c r="I66" s="130">
        <f t="shared" si="6"/>
        <v>1271.0999999999999</v>
      </c>
    </row>
    <row r="67" spans="1:9" s="95" customFormat="1" ht="24.75" customHeight="1" x14ac:dyDescent="0.2">
      <c r="A67" s="123"/>
      <c r="B67" s="137" t="s">
        <v>151</v>
      </c>
      <c r="C67" s="136" t="s">
        <v>164</v>
      </c>
      <c r="D67" s="136" t="s">
        <v>164</v>
      </c>
      <c r="E67" s="126" t="s">
        <v>28</v>
      </c>
      <c r="F67" s="114"/>
      <c r="G67" s="138">
        <f t="shared" si="6"/>
        <v>1165.5999999999999</v>
      </c>
      <c r="H67" s="138">
        <f t="shared" si="6"/>
        <v>1271.0999999999999</v>
      </c>
      <c r="I67" s="138">
        <f t="shared" si="6"/>
        <v>1271.0999999999999</v>
      </c>
    </row>
    <row r="68" spans="1:9" s="95" customFormat="1" ht="25.5" customHeight="1" x14ac:dyDescent="0.2">
      <c r="A68" s="123"/>
      <c r="B68" s="145" t="s">
        <v>236</v>
      </c>
      <c r="C68" s="136" t="s">
        <v>164</v>
      </c>
      <c r="D68" s="136" t="s">
        <v>164</v>
      </c>
      <c r="E68" s="126" t="s">
        <v>237</v>
      </c>
      <c r="F68" s="114"/>
      <c r="G68" s="138">
        <f t="shared" si="6"/>
        <v>1165.5999999999999</v>
      </c>
      <c r="H68" s="138">
        <f t="shared" si="6"/>
        <v>1271.0999999999999</v>
      </c>
      <c r="I68" s="138">
        <f t="shared" si="6"/>
        <v>1271.0999999999999</v>
      </c>
    </row>
    <row r="69" spans="1:9" s="95" customFormat="1" ht="31.5" customHeight="1" x14ac:dyDescent="0.2">
      <c r="A69" s="142"/>
      <c r="B69" s="110" t="s">
        <v>238</v>
      </c>
      <c r="C69" s="112" t="s">
        <v>164</v>
      </c>
      <c r="D69" s="112" t="s">
        <v>98</v>
      </c>
      <c r="E69" s="126" t="s">
        <v>239</v>
      </c>
      <c r="F69" s="114"/>
      <c r="G69" s="130">
        <f t="shared" si="6"/>
        <v>1165.5999999999999</v>
      </c>
      <c r="H69" s="130">
        <f t="shared" si="6"/>
        <v>1271.0999999999999</v>
      </c>
      <c r="I69" s="130">
        <f t="shared" si="6"/>
        <v>1271.0999999999999</v>
      </c>
    </row>
    <row r="70" spans="1:9" s="95" customFormat="1" ht="51" customHeight="1" x14ac:dyDescent="0.2">
      <c r="A70" s="142"/>
      <c r="B70" s="110" t="s">
        <v>240</v>
      </c>
      <c r="C70" s="112" t="s">
        <v>164</v>
      </c>
      <c r="D70" s="112" t="s">
        <v>98</v>
      </c>
      <c r="E70" s="126" t="s">
        <v>239</v>
      </c>
      <c r="F70" s="114" t="s">
        <v>172</v>
      </c>
      <c r="G70" s="130">
        <v>1165.5999999999999</v>
      </c>
      <c r="H70" s="133">
        <v>1271.0999999999999</v>
      </c>
      <c r="I70" s="133">
        <v>1271.0999999999999</v>
      </c>
    </row>
    <row r="71" spans="1:9" s="95" customFormat="1" ht="37.5" customHeight="1" x14ac:dyDescent="0.2">
      <c r="A71" s="142"/>
      <c r="B71" s="110" t="s">
        <v>241</v>
      </c>
      <c r="C71" s="112" t="s">
        <v>164</v>
      </c>
      <c r="D71" s="112" t="s">
        <v>98</v>
      </c>
      <c r="E71" s="126" t="s">
        <v>239</v>
      </c>
      <c r="F71" s="114" t="s">
        <v>174</v>
      </c>
      <c r="G71" s="130"/>
      <c r="H71" s="133"/>
      <c r="I71" s="133"/>
    </row>
    <row r="72" spans="1:9" s="95" customFormat="1" ht="33" customHeight="1" x14ac:dyDescent="0.2">
      <c r="A72" s="150" t="s">
        <v>242</v>
      </c>
      <c r="B72" s="151" t="s">
        <v>243</v>
      </c>
      <c r="C72" s="119" t="s">
        <v>67</v>
      </c>
      <c r="D72" s="119"/>
      <c r="E72" s="152"/>
      <c r="F72" s="121"/>
      <c r="G72" s="149">
        <f>G73</f>
        <v>3848.5699999999997</v>
      </c>
      <c r="H72" s="149">
        <f>H77+H79+H76+H78</f>
        <v>669.89999999999986</v>
      </c>
      <c r="I72" s="149">
        <f>I77+I79+I76+I78</f>
        <v>772.3</v>
      </c>
    </row>
    <row r="73" spans="1:9" s="95" customFormat="1" ht="25.5" customHeight="1" x14ac:dyDescent="0.2">
      <c r="A73" s="142" t="s">
        <v>244</v>
      </c>
      <c r="B73" s="110" t="s">
        <v>245</v>
      </c>
      <c r="C73" s="112" t="s">
        <v>67</v>
      </c>
      <c r="D73" s="112" t="s">
        <v>53</v>
      </c>
      <c r="E73" s="113"/>
      <c r="F73" s="114"/>
      <c r="G73" s="130">
        <f>G74+G87</f>
        <v>3848.5699999999997</v>
      </c>
      <c r="H73" s="130">
        <f>H74</f>
        <v>669.89999999999986</v>
      </c>
      <c r="I73" s="130">
        <f>I74</f>
        <v>772.3</v>
      </c>
    </row>
    <row r="74" spans="1:9" s="95" customFormat="1" ht="25.5" customHeight="1" x14ac:dyDescent="0.2">
      <c r="A74" s="123"/>
      <c r="B74" s="137" t="s">
        <v>151</v>
      </c>
      <c r="C74" s="136" t="s">
        <v>67</v>
      </c>
      <c r="D74" s="136" t="s">
        <v>53</v>
      </c>
      <c r="E74" s="126" t="s">
        <v>28</v>
      </c>
      <c r="F74" s="114"/>
      <c r="G74" s="138">
        <f>G75</f>
        <v>3547.6</v>
      </c>
      <c r="H74" s="138">
        <f>H75</f>
        <v>669.89999999999986</v>
      </c>
      <c r="I74" s="138">
        <f>I75</f>
        <v>772.3</v>
      </c>
    </row>
    <row r="75" spans="1:9" s="95" customFormat="1" ht="25.5" customHeight="1" x14ac:dyDescent="0.2">
      <c r="A75" s="123"/>
      <c r="B75" s="145" t="s">
        <v>246</v>
      </c>
      <c r="C75" s="136" t="s">
        <v>67</v>
      </c>
      <c r="D75" s="136" t="s">
        <v>53</v>
      </c>
      <c r="E75" s="126" t="s">
        <v>247</v>
      </c>
      <c r="F75" s="114"/>
      <c r="G75" s="138">
        <f>G77+G79+G76+G80+G81+G82+G83+G84+G85+G86</f>
        <v>3547.6</v>
      </c>
      <c r="H75" s="138">
        <f>H77+H79+H76+H80+H81+H82+H83+H84+H85+H86</f>
        <v>669.89999999999986</v>
      </c>
      <c r="I75" s="138">
        <f>I77+I79+I76+I80+I81+I82+I83+I84+I85+I86</f>
        <v>772.3</v>
      </c>
    </row>
    <row r="76" spans="1:9" s="95" customFormat="1" ht="44.25" customHeight="1" x14ac:dyDescent="0.2">
      <c r="A76" s="148"/>
      <c r="B76" s="110" t="s">
        <v>248</v>
      </c>
      <c r="C76" s="112" t="s">
        <v>67</v>
      </c>
      <c r="D76" s="112" t="s">
        <v>53</v>
      </c>
      <c r="E76" s="126" t="s">
        <v>249</v>
      </c>
      <c r="F76" s="114" t="s">
        <v>172</v>
      </c>
      <c r="G76" s="130">
        <f>41.3+86.8</f>
        <v>128.1</v>
      </c>
      <c r="H76" s="139">
        <v>73.8</v>
      </c>
      <c r="I76" s="139">
        <v>173.8</v>
      </c>
    </row>
    <row r="77" spans="1:9" s="95" customFormat="1" ht="41.25" customHeight="1" x14ac:dyDescent="0.2">
      <c r="A77" s="148"/>
      <c r="B77" s="110" t="s">
        <v>250</v>
      </c>
      <c r="C77" s="112" t="s">
        <v>67</v>
      </c>
      <c r="D77" s="112" t="s">
        <v>53</v>
      </c>
      <c r="E77" s="126" t="s">
        <v>249</v>
      </c>
      <c r="F77" s="114" t="s">
        <v>199</v>
      </c>
      <c r="G77" s="130">
        <v>168.7</v>
      </c>
      <c r="H77" s="139">
        <v>168.7</v>
      </c>
      <c r="I77" s="139">
        <v>168.7</v>
      </c>
    </row>
    <row r="78" spans="1:9" s="95" customFormat="1" ht="23.25" customHeight="1" x14ac:dyDescent="0.2">
      <c r="A78" s="148"/>
      <c r="B78" s="110" t="s">
        <v>251</v>
      </c>
      <c r="C78" s="112" t="s">
        <v>67</v>
      </c>
      <c r="D78" s="112" t="s">
        <v>53</v>
      </c>
      <c r="E78" s="126" t="s">
        <v>249</v>
      </c>
      <c r="F78" s="114" t="s">
        <v>201</v>
      </c>
      <c r="G78" s="130"/>
      <c r="H78" s="139"/>
      <c r="I78" s="139"/>
    </row>
    <row r="79" spans="1:9" s="95" customFormat="1" ht="48" customHeight="1" x14ac:dyDescent="0.2">
      <c r="A79" s="142"/>
      <c r="B79" s="110" t="s">
        <v>252</v>
      </c>
      <c r="C79" s="112" t="s">
        <v>67</v>
      </c>
      <c r="D79" s="112" t="s">
        <v>53</v>
      </c>
      <c r="E79" s="126" t="s">
        <v>253</v>
      </c>
      <c r="F79" s="114" t="s">
        <v>172</v>
      </c>
      <c r="G79" s="130">
        <f>325.2+200-292.86-17.03-41.65</f>
        <v>173.66000000000003</v>
      </c>
      <c r="H79" s="139">
        <f>117.2+310.2</f>
        <v>427.4</v>
      </c>
      <c r="I79" s="139">
        <f>117.2+312.6</f>
        <v>429.8</v>
      </c>
    </row>
    <row r="80" spans="1:9" s="95" customFormat="1" ht="35.25" customHeight="1" x14ac:dyDescent="0.2">
      <c r="A80" s="142"/>
      <c r="B80" s="110" t="s">
        <v>254</v>
      </c>
      <c r="C80" s="112" t="s">
        <v>67</v>
      </c>
      <c r="D80" s="112" t="s">
        <v>53</v>
      </c>
      <c r="E80" s="126" t="s">
        <v>253</v>
      </c>
      <c r="F80" s="114" t="s">
        <v>201</v>
      </c>
      <c r="G80" s="130"/>
      <c r="H80" s="139"/>
      <c r="I80" s="139"/>
    </row>
    <row r="81" spans="1:9" s="95" customFormat="1" ht="61.5" customHeight="1" x14ac:dyDescent="0.2">
      <c r="A81" s="142"/>
      <c r="B81" s="124" t="s">
        <v>255</v>
      </c>
      <c r="C81" s="112" t="s">
        <v>67</v>
      </c>
      <c r="D81" s="112" t="s">
        <v>53</v>
      </c>
      <c r="E81" s="113" t="s">
        <v>256</v>
      </c>
      <c r="F81" s="114" t="s">
        <v>172</v>
      </c>
      <c r="G81" s="130"/>
      <c r="H81" s="139"/>
      <c r="I81" s="139"/>
    </row>
    <row r="82" spans="1:9" s="95" customFormat="1" ht="61.5" customHeight="1" x14ac:dyDescent="0.2">
      <c r="A82" s="142"/>
      <c r="B82" s="124" t="s">
        <v>257</v>
      </c>
      <c r="C82" s="112" t="s">
        <v>67</v>
      </c>
      <c r="D82" s="112" t="s">
        <v>53</v>
      </c>
      <c r="E82" s="113" t="s">
        <v>258</v>
      </c>
      <c r="F82" s="114" t="s">
        <v>172</v>
      </c>
      <c r="G82" s="130"/>
      <c r="H82" s="139"/>
      <c r="I82" s="139"/>
    </row>
    <row r="83" spans="1:9" s="95" customFormat="1" ht="57.75" customHeight="1" x14ac:dyDescent="0.2">
      <c r="A83" s="142"/>
      <c r="B83" s="124" t="s">
        <v>259</v>
      </c>
      <c r="C83" s="112" t="s">
        <v>67</v>
      </c>
      <c r="D83" s="112" t="s">
        <v>53</v>
      </c>
      <c r="E83" s="113" t="s">
        <v>258</v>
      </c>
      <c r="F83" s="114" t="s">
        <v>172</v>
      </c>
      <c r="G83" s="130">
        <v>220</v>
      </c>
      <c r="H83" s="139"/>
      <c r="I83" s="139"/>
    </row>
    <row r="84" spans="1:9" s="95" customFormat="1" ht="61.5" customHeight="1" x14ac:dyDescent="0.2">
      <c r="A84" s="142"/>
      <c r="B84" s="153" t="s">
        <v>260</v>
      </c>
      <c r="C84" s="112" t="s">
        <v>67</v>
      </c>
      <c r="D84" s="112" t="s">
        <v>53</v>
      </c>
      <c r="E84" s="113" t="s">
        <v>261</v>
      </c>
      <c r="F84" s="155" t="s">
        <v>172</v>
      </c>
      <c r="G84" s="130">
        <v>1714.28</v>
      </c>
      <c r="H84" s="139"/>
      <c r="I84" s="139"/>
    </row>
    <row r="85" spans="1:9" s="95" customFormat="1" ht="61.5" customHeight="1" x14ac:dyDescent="0.2">
      <c r="A85" s="142"/>
      <c r="B85" s="153" t="s">
        <v>262</v>
      </c>
      <c r="C85" s="112" t="s">
        <v>67</v>
      </c>
      <c r="D85" s="112" t="s">
        <v>53</v>
      </c>
      <c r="E85" s="113" t="s">
        <v>261</v>
      </c>
      <c r="F85" s="155" t="s">
        <v>172</v>
      </c>
      <c r="G85" s="130">
        <v>292.86</v>
      </c>
      <c r="H85" s="139"/>
      <c r="I85" s="139"/>
    </row>
    <row r="86" spans="1:9" s="95" customFormat="1" ht="66.75" customHeight="1" x14ac:dyDescent="0.2">
      <c r="A86" s="142"/>
      <c r="B86" s="153" t="s">
        <v>263</v>
      </c>
      <c r="C86" s="112" t="s">
        <v>67</v>
      </c>
      <c r="D86" s="112" t="s">
        <v>53</v>
      </c>
      <c r="E86" s="113" t="s">
        <v>261</v>
      </c>
      <c r="F86" s="155" t="s">
        <v>172</v>
      </c>
      <c r="G86" s="130">
        <v>850</v>
      </c>
      <c r="H86" s="139"/>
      <c r="I86" s="139"/>
    </row>
    <row r="87" spans="1:9" s="95" customFormat="1" ht="76.5" customHeight="1" x14ac:dyDescent="0.2">
      <c r="A87" s="123"/>
      <c r="B87" s="137" t="s">
        <v>264</v>
      </c>
      <c r="C87" s="136" t="s">
        <v>67</v>
      </c>
      <c r="D87" s="136" t="s">
        <v>53</v>
      </c>
      <c r="E87" s="126" t="s">
        <v>27</v>
      </c>
      <c r="F87" s="114"/>
      <c r="G87" s="138">
        <f>G88</f>
        <v>300.97000000000003</v>
      </c>
      <c r="H87" s="156"/>
      <c r="I87" s="156"/>
    </row>
    <row r="88" spans="1:9" s="95" customFormat="1" ht="23.25" customHeight="1" x14ac:dyDescent="0.2">
      <c r="A88" s="123"/>
      <c r="B88" s="157" t="s">
        <v>265</v>
      </c>
      <c r="C88" s="136" t="s">
        <v>67</v>
      </c>
      <c r="D88" s="136" t="s">
        <v>53</v>
      </c>
      <c r="E88" s="126" t="s">
        <v>266</v>
      </c>
      <c r="F88" s="114"/>
      <c r="G88" s="138">
        <f>G89</f>
        <v>300.97000000000003</v>
      </c>
      <c r="H88" s="156"/>
      <c r="I88" s="156"/>
    </row>
    <row r="89" spans="1:9" s="95" customFormat="1" ht="65.25" customHeight="1" x14ac:dyDescent="0.2">
      <c r="A89" s="123"/>
      <c r="B89" s="158" t="s">
        <v>267</v>
      </c>
      <c r="C89" s="112" t="s">
        <v>67</v>
      </c>
      <c r="D89" s="112" t="s">
        <v>53</v>
      </c>
      <c r="E89" s="113" t="s">
        <v>268</v>
      </c>
      <c r="F89" s="114"/>
      <c r="G89" s="138">
        <f>G90+G91</f>
        <v>300.97000000000003</v>
      </c>
      <c r="H89" s="156"/>
      <c r="I89" s="156"/>
    </row>
    <row r="90" spans="1:9" s="95" customFormat="1" ht="94.5" customHeight="1" x14ac:dyDescent="0.2">
      <c r="A90" s="142"/>
      <c r="B90" s="110" t="s">
        <v>269</v>
      </c>
      <c r="C90" s="112" t="s">
        <v>67</v>
      </c>
      <c r="D90" s="112" t="s">
        <v>53</v>
      </c>
      <c r="E90" s="113" t="s">
        <v>270</v>
      </c>
      <c r="F90" s="114" t="s">
        <v>172</v>
      </c>
      <c r="G90" s="130">
        <v>283.94</v>
      </c>
      <c r="H90" s="139"/>
      <c r="I90" s="139"/>
    </row>
    <row r="91" spans="1:9" s="95" customFormat="1" ht="98.25" customHeight="1" x14ac:dyDescent="0.2">
      <c r="A91" s="142"/>
      <c r="B91" s="110" t="s">
        <v>271</v>
      </c>
      <c r="C91" s="112" t="s">
        <v>67</v>
      </c>
      <c r="D91" s="112" t="s">
        <v>53</v>
      </c>
      <c r="E91" s="113" t="s">
        <v>272</v>
      </c>
      <c r="F91" s="114" t="s">
        <v>172</v>
      </c>
      <c r="G91" s="130">
        <v>17.03</v>
      </c>
      <c r="H91" s="139"/>
      <c r="I91" s="139"/>
    </row>
    <row r="92" spans="1:9" s="95" customFormat="1" ht="29.25" customHeight="1" x14ac:dyDescent="0.2">
      <c r="A92" s="150" t="s">
        <v>273</v>
      </c>
      <c r="B92" s="117" t="s">
        <v>274</v>
      </c>
      <c r="C92" s="119" t="s">
        <v>134</v>
      </c>
      <c r="D92" s="119"/>
      <c r="E92" s="152"/>
      <c r="F92" s="121"/>
      <c r="G92" s="149">
        <f>G96</f>
        <v>15</v>
      </c>
      <c r="H92" s="149">
        <f>H96</f>
        <v>5</v>
      </c>
      <c r="I92" s="149">
        <f>I96</f>
        <v>5</v>
      </c>
    </row>
    <row r="93" spans="1:9" s="95" customFormat="1" ht="29.25" customHeight="1" x14ac:dyDescent="0.2">
      <c r="A93" s="142"/>
      <c r="B93" s="110" t="s">
        <v>275</v>
      </c>
      <c r="C93" s="112" t="s">
        <v>134</v>
      </c>
      <c r="D93" s="112" t="s">
        <v>134</v>
      </c>
      <c r="E93" s="113"/>
      <c r="F93" s="114"/>
      <c r="G93" s="130">
        <f t="shared" ref="G93:I95" si="7">G94</f>
        <v>15</v>
      </c>
      <c r="H93" s="130">
        <f t="shared" si="7"/>
        <v>5</v>
      </c>
      <c r="I93" s="130">
        <f t="shared" si="7"/>
        <v>5</v>
      </c>
    </row>
    <row r="94" spans="1:9" s="95" customFormat="1" ht="26.25" customHeight="1" x14ac:dyDescent="0.2">
      <c r="A94" s="123"/>
      <c r="B94" s="137" t="s">
        <v>151</v>
      </c>
      <c r="C94" s="136" t="s">
        <v>134</v>
      </c>
      <c r="D94" s="136" t="s">
        <v>134</v>
      </c>
      <c r="E94" s="126" t="s">
        <v>28</v>
      </c>
      <c r="F94" s="114"/>
      <c r="G94" s="138">
        <f t="shared" si="7"/>
        <v>15</v>
      </c>
      <c r="H94" s="138">
        <f t="shared" si="7"/>
        <v>5</v>
      </c>
      <c r="I94" s="138">
        <f t="shared" si="7"/>
        <v>5</v>
      </c>
    </row>
    <row r="95" spans="1:9" s="95" customFormat="1" ht="33" customHeight="1" x14ac:dyDescent="0.2">
      <c r="A95" s="123"/>
      <c r="B95" s="110" t="s">
        <v>275</v>
      </c>
      <c r="C95" s="136" t="s">
        <v>134</v>
      </c>
      <c r="D95" s="136" t="s">
        <v>134</v>
      </c>
      <c r="E95" s="126" t="s">
        <v>276</v>
      </c>
      <c r="F95" s="114"/>
      <c r="G95" s="133">
        <f t="shared" si="7"/>
        <v>15</v>
      </c>
      <c r="H95" s="133">
        <f t="shared" si="7"/>
        <v>5</v>
      </c>
      <c r="I95" s="133">
        <f t="shared" si="7"/>
        <v>5</v>
      </c>
    </row>
    <row r="96" spans="1:9" s="95" customFormat="1" ht="44.25" customHeight="1" x14ac:dyDescent="0.2">
      <c r="A96" s="142"/>
      <c r="B96" s="110" t="s">
        <v>277</v>
      </c>
      <c r="C96" s="112" t="s">
        <v>134</v>
      </c>
      <c r="D96" s="112" t="s">
        <v>134</v>
      </c>
      <c r="E96" s="126" t="s">
        <v>278</v>
      </c>
      <c r="F96" s="114" t="s">
        <v>172</v>
      </c>
      <c r="G96" s="130">
        <v>15</v>
      </c>
      <c r="H96" s="139">
        <v>5</v>
      </c>
      <c r="I96" s="139">
        <v>5</v>
      </c>
    </row>
    <row r="97" spans="1:9" s="95" customFormat="1" ht="24.75" customHeight="1" x14ac:dyDescent="0.2">
      <c r="A97" s="146" t="s">
        <v>279</v>
      </c>
      <c r="B97" s="159" t="s">
        <v>280</v>
      </c>
      <c r="C97" s="160" t="s">
        <v>281</v>
      </c>
      <c r="D97" s="160"/>
      <c r="E97" s="161"/>
      <c r="F97" s="121"/>
      <c r="G97" s="149">
        <f>G98</f>
        <v>1908.24</v>
      </c>
      <c r="H97" s="149">
        <f>H101</f>
        <v>1500</v>
      </c>
      <c r="I97" s="149">
        <f>I101</f>
        <v>1500</v>
      </c>
    </row>
    <row r="98" spans="1:9" s="95" customFormat="1" ht="24.75" customHeight="1" x14ac:dyDescent="0.2">
      <c r="A98" s="142"/>
      <c r="B98" s="110" t="s">
        <v>282</v>
      </c>
      <c r="C98" s="112" t="s">
        <v>283</v>
      </c>
      <c r="D98" s="112" t="s">
        <v>27</v>
      </c>
      <c r="E98" s="113"/>
      <c r="F98" s="114"/>
      <c r="G98" s="130">
        <f>G99</f>
        <v>1908.24</v>
      </c>
      <c r="H98" s="130">
        <f t="shared" ref="H98:I100" si="8">H99</f>
        <v>1500</v>
      </c>
      <c r="I98" s="130">
        <f t="shared" si="8"/>
        <v>1500</v>
      </c>
    </row>
    <row r="99" spans="1:9" s="95" customFormat="1" ht="32.25" customHeight="1" x14ac:dyDescent="0.2">
      <c r="A99" s="123"/>
      <c r="B99" s="137" t="s">
        <v>151</v>
      </c>
      <c r="C99" s="136" t="s">
        <v>283</v>
      </c>
      <c r="D99" s="136" t="s">
        <v>27</v>
      </c>
      <c r="E99" s="126" t="s">
        <v>28</v>
      </c>
      <c r="F99" s="114"/>
      <c r="G99" s="138">
        <f>G100</f>
        <v>1908.24</v>
      </c>
      <c r="H99" s="138">
        <f t="shared" si="8"/>
        <v>1500</v>
      </c>
      <c r="I99" s="138">
        <f t="shared" si="8"/>
        <v>1500</v>
      </c>
    </row>
    <row r="100" spans="1:9" s="95" customFormat="1" ht="25.5" customHeight="1" x14ac:dyDescent="0.2">
      <c r="A100" s="123"/>
      <c r="B100" s="145" t="s">
        <v>284</v>
      </c>
      <c r="C100" s="136" t="s">
        <v>283</v>
      </c>
      <c r="D100" s="136" t="s">
        <v>27</v>
      </c>
      <c r="E100" s="126" t="s">
        <v>285</v>
      </c>
      <c r="F100" s="114"/>
      <c r="G100" s="133">
        <f>G101+G102+G103</f>
        <v>1908.24</v>
      </c>
      <c r="H100" s="133">
        <f t="shared" si="8"/>
        <v>1500</v>
      </c>
      <c r="I100" s="133">
        <f t="shared" si="8"/>
        <v>1500</v>
      </c>
    </row>
    <row r="101" spans="1:9" s="95" customFormat="1" ht="75" customHeight="1" x14ac:dyDescent="0.2">
      <c r="A101" s="148"/>
      <c r="B101" s="110" t="s">
        <v>286</v>
      </c>
      <c r="C101" s="112" t="s">
        <v>283</v>
      </c>
      <c r="D101" s="112" t="s">
        <v>27</v>
      </c>
      <c r="E101" s="126" t="s">
        <v>287</v>
      </c>
      <c r="F101" s="114" t="s">
        <v>288</v>
      </c>
      <c r="G101" s="130">
        <v>1700</v>
      </c>
      <c r="H101" s="139">
        <v>1500</v>
      </c>
      <c r="I101" s="139">
        <v>1500</v>
      </c>
    </row>
    <row r="102" spans="1:9" s="95" customFormat="1" ht="66.75" customHeight="1" x14ac:dyDescent="0.2">
      <c r="A102" s="148"/>
      <c r="B102" s="110" t="s">
        <v>289</v>
      </c>
      <c r="C102" s="112" t="s">
        <v>283</v>
      </c>
      <c r="D102" s="112" t="s">
        <v>27</v>
      </c>
      <c r="E102" s="126" t="s">
        <v>290</v>
      </c>
      <c r="F102" s="114" t="s">
        <v>288</v>
      </c>
      <c r="G102" s="130">
        <v>166.59</v>
      </c>
      <c r="H102" s="139"/>
      <c r="I102" s="139"/>
    </row>
    <row r="103" spans="1:9" s="95" customFormat="1" ht="25.5" customHeight="1" x14ac:dyDescent="0.2">
      <c r="A103" s="148"/>
      <c r="B103" s="110" t="s">
        <v>291</v>
      </c>
      <c r="C103" s="112" t="s">
        <v>283</v>
      </c>
      <c r="D103" s="112" t="s">
        <v>27</v>
      </c>
      <c r="E103" s="126" t="s">
        <v>292</v>
      </c>
      <c r="F103" s="114" t="s">
        <v>288</v>
      </c>
      <c r="G103" s="130">
        <v>41.65</v>
      </c>
      <c r="H103" s="139"/>
      <c r="I103" s="139"/>
    </row>
    <row r="104" spans="1:9" s="95" customFormat="1" ht="25.5" customHeight="1" x14ac:dyDescent="0.2">
      <c r="A104" s="146" t="s">
        <v>293</v>
      </c>
      <c r="B104" s="117" t="s">
        <v>294</v>
      </c>
      <c r="C104" s="119" t="s">
        <v>75</v>
      </c>
      <c r="D104" s="119"/>
      <c r="E104" s="152"/>
      <c r="F104" s="121"/>
      <c r="G104" s="149">
        <f>G108</f>
        <v>4</v>
      </c>
      <c r="H104" s="149">
        <f>H108</f>
        <v>4</v>
      </c>
      <c r="I104" s="149">
        <f>I108</f>
        <v>4</v>
      </c>
    </row>
    <row r="105" spans="1:9" s="95" customFormat="1" ht="25.5" customHeight="1" x14ac:dyDescent="0.2">
      <c r="A105" s="148"/>
      <c r="B105" s="110" t="s">
        <v>295</v>
      </c>
      <c r="C105" s="112" t="s">
        <v>75</v>
      </c>
      <c r="D105" s="112" t="s">
        <v>53</v>
      </c>
      <c r="E105" s="113"/>
      <c r="F105" s="114"/>
      <c r="G105" s="130">
        <f t="shared" ref="G105:I107" si="9">G106</f>
        <v>4</v>
      </c>
      <c r="H105" s="130">
        <f t="shared" si="9"/>
        <v>4</v>
      </c>
      <c r="I105" s="130">
        <f t="shared" si="9"/>
        <v>4</v>
      </c>
    </row>
    <row r="106" spans="1:9" s="95" customFormat="1" ht="33.75" customHeight="1" x14ac:dyDescent="0.2">
      <c r="A106" s="123"/>
      <c r="B106" s="137" t="s">
        <v>151</v>
      </c>
      <c r="C106" s="136" t="s">
        <v>75</v>
      </c>
      <c r="D106" s="136" t="s">
        <v>53</v>
      </c>
      <c r="E106" s="126" t="s">
        <v>28</v>
      </c>
      <c r="F106" s="114"/>
      <c r="G106" s="138">
        <f t="shared" si="9"/>
        <v>4</v>
      </c>
      <c r="H106" s="138">
        <f t="shared" si="9"/>
        <v>4</v>
      </c>
      <c r="I106" s="138">
        <f t="shared" si="9"/>
        <v>4</v>
      </c>
    </row>
    <row r="107" spans="1:9" s="95" customFormat="1" ht="27.75" customHeight="1" x14ac:dyDescent="0.2">
      <c r="A107" s="123"/>
      <c r="B107" s="145" t="s">
        <v>296</v>
      </c>
      <c r="C107" s="136" t="s">
        <v>75</v>
      </c>
      <c r="D107" s="136" t="s">
        <v>53</v>
      </c>
      <c r="E107" s="126" t="s">
        <v>297</v>
      </c>
      <c r="F107" s="114"/>
      <c r="G107" s="138">
        <f t="shared" si="9"/>
        <v>4</v>
      </c>
      <c r="H107" s="138">
        <f t="shared" si="9"/>
        <v>4</v>
      </c>
      <c r="I107" s="138">
        <f t="shared" si="9"/>
        <v>4</v>
      </c>
    </row>
    <row r="108" spans="1:9" s="95" customFormat="1" ht="58.5" customHeight="1" x14ac:dyDescent="0.2">
      <c r="A108" s="148"/>
      <c r="B108" s="110" t="s">
        <v>298</v>
      </c>
      <c r="C108" s="112" t="s">
        <v>75</v>
      </c>
      <c r="D108" s="112" t="s">
        <v>53</v>
      </c>
      <c r="E108" s="126" t="s">
        <v>299</v>
      </c>
      <c r="F108" s="114" t="s">
        <v>300</v>
      </c>
      <c r="G108" s="130">
        <v>4</v>
      </c>
      <c r="H108" s="139">
        <v>4</v>
      </c>
      <c r="I108" s="139">
        <v>4</v>
      </c>
    </row>
    <row r="109" spans="1:9" s="95" customFormat="1" ht="24" customHeight="1" x14ac:dyDescent="0.2">
      <c r="A109" s="150" t="s">
        <v>301</v>
      </c>
      <c r="B109" s="117" t="s">
        <v>302</v>
      </c>
      <c r="C109" s="119" t="s">
        <v>94</v>
      </c>
      <c r="D109" s="119"/>
      <c r="E109" s="152"/>
      <c r="F109" s="121"/>
      <c r="G109" s="149">
        <f>G113</f>
        <v>5</v>
      </c>
      <c r="H109" s="149">
        <f>H113</f>
        <v>5</v>
      </c>
      <c r="I109" s="149">
        <f>I113</f>
        <v>5</v>
      </c>
    </row>
    <row r="110" spans="1:9" s="95" customFormat="1" ht="24" customHeight="1" x14ac:dyDescent="0.2">
      <c r="A110" s="148"/>
      <c r="B110" s="110" t="s">
        <v>303</v>
      </c>
      <c r="C110" s="112" t="s">
        <v>94</v>
      </c>
      <c r="D110" s="112" t="s">
        <v>28</v>
      </c>
      <c r="E110" s="113"/>
      <c r="F110" s="114"/>
      <c r="G110" s="130">
        <f t="shared" ref="G110:I112" si="10">G111</f>
        <v>5</v>
      </c>
      <c r="H110" s="130">
        <f t="shared" si="10"/>
        <v>5</v>
      </c>
      <c r="I110" s="130">
        <f t="shared" si="10"/>
        <v>5</v>
      </c>
    </row>
    <row r="111" spans="1:9" s="95" customFormat="1" ht="28.5" customHeight="1" x14ac:dyDescent="0.2">
      <c r="A111" s="123"/>
      <c r="B111" s="137" t="s">
        <v>151</v>
      </c>
      <c r="C111" s="136" t="s">
        <v>94</v>
      </c>
      <c r="D111" s="136" t="s">
        <v>28</v>
      </c>
      <c r="E111" s="126" t="s">
        <v>28</v>
      </c>
      <c r="F111" s="114"/>
      <c r="G111" s="138">
        <f t="shared" si="10"/>
        <v>5</v>
      </c>
      <c r="H111" s="138">
        <f t="shared" si="10"/>
        <v>5</v>
      </c>
      <c r="I111" s="138">
        <f t="shared" si="10"/>
        <v>5</v>
      </c>
    </row>
    <row r="112" spans="1:9" s="95" customFormat="1" ht="23.25" customHeight="1" x14ac:dyDescent="0.2">
      <c r="A112" s="123"/>
      <c r="B112" s="145" t="s">
        <v>304</v>
      </c>
      <c r="C112" s="136" t="s">
        <v>94</v>
      </c>
      <c r="D112" s="136" t="s">
        <v>28</v>
      </c>
      <c r="E112" s="126" t="s">
        <v>305</v>
      </c>
      <c r="F112" s="114"/>
      <c r="G112" s="138">
        <f t="shared" si="10"/>
        <v>5</v>
      </c>
      <c r="H112" s="138">
        <f t="shared" si="10"/>
        <v>5</v>
      </c>
      <c r="I112" s="138">
        <f t="shared" si="10"/>
        <v>5</v>
      </c>
    </row>
    <row r="113" spans="1:9" s="95" customFormat="1" ht="54" customHeight="1" x14ac:dyDescent="0.2">
      <c r="A113" s="148"/>
      <c r="B113" s="110" t="s">
        <v>306</v>
      </c>
      <c r="C113" s="112" t="s">
        <v>94</v>
      </c>
      <c r="D113" s="112" t="s">
        <v>28</v>
      </c>
      <c r="E113" s="126" t="s">
        <v>307</v>
      </c>
      <c r="F113" s="114" t="s">
        <v>172</v>
      </c>
      <c r="G113" s="130">
        <v>5</v>
      </c>
      <c r="H113" s="130">
        <v>5</v>
      </c>
      <c r="I113" s="130">
        <v>5</v>
      </c>
    </row>
    <row r="114" spans="1:9" s="95" customFormat="1" ht="32.25" customHeight="1" x14ac:dyDescent="0.2">
      <c r="A114" s="148"/>
      <c r="B114" s="162" t="s">
        <v>308</v>
      </c>
      <c r="C114" s="164"/>
      <c r="D114" s="164"/>
      <c r="E114" s="165"/>
      <c r="F114" s="166"/>
      <c r="G114" s="167">
        <f>G6+G45+G54+G65+G72+G92+G97+G104+G109</f>
        <v>11343.81</v>
      </c>
      <c r="H114" s="167">
        <f>H6+H45+H54+H65+H72+H92+H97+H104+H109</f>
        <v>6928.9</v>
      </c>
      <c r="I114" s="167">
        <f>I6+I45+I54+I65+I72+I92+I97+I104+I109</f>
        <v>7045.4000000000005</v>
      </c>
    </row>
  </sheetData>
  <mergeCells count="3">
    <mergeCell ref="F1:I1"/>
    <mergeCell ref="A2:G2"/>
    <mergeCell ref="A3:G3"/>
  </mergeCells>
  <printOptions gridLines="1"/>
  <pageMargins left="0.47013888888888899" right="0.209722222222222" top="0.55972222222222201" bottom="0.47986111111111102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selection activeCell="G6" sqref="G6"/>
    </sheetView>
  </sheetViews>
  <sheetFormatPr defaultRowHeight="15.75" x14ac:dyDescent="0.25"/>
  <cols>
    <col min="1" max="1" width="7.42578125" style="169" customWidth="1"/>
    <col min="2" max="2" width="52" style="169" customWidth="1"/>
    <col min="3" max="3" width="9.7109375" style="169" customWidth="1"/>
    <col min="4" max="4" width="10.28515625" style="169" customWidth="1"/>
    <col min="5" max="5" width="10" style="169" customWidth="1"/>
    <col min="6" max="1025" width="9" customWidth="1"/>
  </cols>
  <sheetData>
    <row r="1" spans="1:6" ht="112.5" customHeight="1" x14ac:dyDescent="0.25">
      <c r="C1" s="8" t="s">
        <v>311</v>
      </c>
      <c r="D1" s="8"/>
      <c r="E1" s="8"/>
      <c r="F1" s="171"/>
    </row>
    <row r="2" spans="1:6" ht="15.75" customHeight="1" x14ac:dyDescent="0.25">
      <c r="A2" s="6" t="s">
        <v>312</v>
      </c>
      <c r="B2" s="6"/>
      <c r="C2" s="6"/>
      <c r="D2" s="6"/>
      <c r="E2" s="6"/>
    </row>
    <row r="3" spans="1:6" ht="15.75" customHeight="1" x14ac:dyDescent="0.2">
      <c r="A3" s="5"/>
      <c r="B3" s="4" t="s">
        <v>313</v>
      </c>
      <c r="C3" s="172"/>
      <c r="D3" s="172"/>
      <c r="E3" s="172"/>
    </row>
    <row r="4" spans="1:6" ht="47.25" x14ac:dyDescent="0.2">
      <c r="A4" s="5"/>
      <c r="B4" s="4"/>
      <c r="C4" s="173" t="s">
        <v>314</v>
      </c>
      <c r="D4" s="173" t="s">
        <v>315</v>
      </c>
      <c r="E4" s="173" t="s">
        <v>316</v>
      </c>
    </row>
    <row r="5" spans="1:6" ht="31.5" x14ac:dyDescent="0.25">
      <c r="A5" s="174"/>
      <c r="B5" s="175" t="s">
        <v>317</v>
      </c>
      <c r="C5" s="176">
        <v>1321</v>
      </c>
      <c r="D5" s="176">
        <v>193.3</v>
      </c>
      <c r="E5" s="176">
        <v>193.3</v>
      </c>
    </row>
    <row r="6" spans="1:6" ht="47.25" x14ac:dyDescent="0.25">
      <c r="A6" s="174"/>
      <c r="B6" s="175" t="s">
        <v>318</v>
      </c>
      <c r="C6" s="176">
        <v>314.7</v>
      </c>
      <c r="D6" s="176">
        <v>316.5</v>
      </c>
      <c r="E6" s="176">
        <v>324.10000000000002</v>
      </c>
    </row>
    <row r="7" spans="1:6" ht="78.75" x14ac:dyDescent="0.25">
      <c r="A7" s="174"/>
      <c r="B7" s="175" t="s">
        <v>319</v>
      </c>
      <c r="C7" s="176">
        <v>2</v>
      </c>
      <c r="D7" s="176">
        <v>2</v>
      </c>
      <c r="E7" s="176">
        <v>2</v>
      </c>
    </row>
    <row r="8" spans="1:6" ht="31.5" x14ac:dyDescent="0.25">
      <c r="A8" s="174"/>
      <c r="B8" s="177" t="s">
        <v>131</v>
      </c>
      <c r="C8" s="176">
        <v>166.59</v>
      </c>
      <c r="D8" s="176"/>
      <c r="E8" s="176"/>
    </row>
    <row r="9" spans="1:6" x14ac:dyDescent="0.25">
      <c r="A9" s="178" t="s">
        <v>308</v>
      </c>
      <c r="B9" s="179"/>
      <c r="C9" s="180">
        <f>SUM(C5:C8)</f>
        <v>1804.29</v>
      </c>
      <c r="D9" s="180">
        <f>SUM(D5:D7)</f>
        <v>511.8</v>
      </c>
      <c r="E9" s="180">
        <f>SUM(E5:E7)</f>
        <v>519.40000000000009</v>
      </c>
    </row>
    <row r="11" spans="1:6" x14ac:dyDescent="0.25">
      <c r="A11" s="181"/>
      <c r="B11" s="181"/>
      <c r="C11" s="181"/>
      <c r="D11" s="181"/>
      <c r="E11" s="181"/>
    </row>
    <row r="12" spans="1:6" x14ac:dyDescent="0.25">
      <c r="A12" s="181"/>
      <c r="B12" s="181"/>
      <c r="C12" s="181"/>
      <c r="D12" s="181"/>
      <c r="E12" s="181"/>
    </row>
    <row r="13" spans="1:6" x14ac:dyDescent="0.25">
      <c r="A13" s="181"/>
      <c r="B13" s="181"/>
      <c r="C13" s="181"/>
      <c r="D13" s="181"/>
      <c r="E13" s="181"/>
    </row>
    <row r="14" spans="1:6" x14ac:dyDescent="0.25">
      <c r="A14" s="181"/>
      <c r="B14" s="181"/>
      <c r="C14" s="181"/>
      <c r="D14" s="181"/>
      <c r="E14" s="181"/>
    </row>
    <row r="15" spans="1:6" x14ac:dyDescent="0.25">
      <c r="A15" s="181"/>
      <c r="B15" s="181"/>
      <c r="C15" s="181"/>
      <c r="D15" s="181"/>
      <c r="E15" s="181"/>
    </row>
    <row r="16" spans="1:6" x14ac:dyDescent="0.25">
      <c r="A16" s="181"/>
      <c r="B16" s="181"/>
      <c r="C16" s="181"/>
      <c r="D16" s="181"/>
      <c r="E16" s="181"/>
    </row>
    <row r="17" spans="1:5" x14ac:dyDescent="0.25">
      <c r="A17" s="181"/>
      <c r="B17" s="181"/>
      <c r="C17" s="181"/>
      <c r="D17" s="181"/>
      <c r="E17" s="181"/>
    </row>
    <row r="18" spans="1:5" x14ac:dyDescent="0.25">
      <c r="A18" s="181"/>
      <c r="B18" s="181"/>
      <c r="C18" s="181"/>
      <c r="D18" s="181"/>
      <c r="E18" s="181"/>
    </row>
    <row r="19" spans="1:5" x14ac:dyDescent="0.25">
      <c r="A19" s="181"/>
      <c r="B19" s="181"/>
      <c r="C19" s="181"/>
      <c r="D19" s="181"/>
      <c r="E19" s="181"/>
    </row>
    <row r="20" spans="1:5" x14ac:dyDescent="0.25">
      <c r="A20" s="181"/>
      <c r="B20" s="181"/>
      <c r="C20" s="181"/>
      <c r="D20" s="181"/>
      <c r="E20" s="181"/>
    </row>
  </sheetData>
  <mergeCells count="4">
    <mergeCell ref="C1:E1"/>
    <mergeCell ref="A2:E2"/>
    <mergeCell ref="A3:A4"/>
    <mergeCell ref="B3:B4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3"/>
  <sheetViews>
    <sheetView zoomScaleNormal="100" workbookViewId="0">
      <selection activeCell="Q13" sqref="Q13"/>
    </sheetView>
  </sheetViews>
  <sheetFormatPr defaultRowHeight="12.75" x14ac:dyDescent="0.2"/>
  <cols>
    <col min="1" max="1" width="4.85546875" style="15" customWidth="1"/>
    <col min="2" max="2" width="36.85546875" style="15" customWidth="1"/>
    <col min="3" max="3" width="4" style="95" customWidth="1"/>
    <col min="4" max="8" width="3.5703125" style="95" customWidth="1"/>
    <col min="9" max="9" width="4.5703125" style="95" customWidth="1"/>
    <col min="10" max="10" width="4.140625" style="95" customWidth="1"/>
    <col min="11" max="11" width="8.140625" style="15" customWidth="1"/>
    <col min="12" max="12" width="8.42578125" style="15" customWidth="1"/>
    <col min="13" max="13" width="9" style="15" customWidth="1"/>
    <col min="14" max="257" width="9.140625" style="15" customWidth="1"/>
    <col min="258" max="1025" width="9.140625" customWidth="1"/>
  </cols>
  <sheetData>
    <row r="1" spans="1:16" ht="62.25" customHeight="1" x14ac:dyDescent="0.2">
      <c r="A1" s="17"/>
      <c r="B1" s="3"/>
      <c r="C1" s="3"/>
      <c r="D1" s="2" t="s">
        <v>320</v>
      </c>
      <c r="E1" s="2"/>
      <c r="F1" s="2"/>
      <c r="G1" s="2"/>
      <c r="H1" s="2"/>
      <c r="I1" s="2"/>
      <c r="J1" s="2"/>
      <c r="K1" s="2"/>
      <c r="L1" s="2"/>
      <c r="M1" s="2"/>
      <c r="P1" s="182"/>
    </row>
    <row r="2" spans="1:16" ht="21" customHeight="1" x14ac:dyDescent="0.2">
      <c r="A2" s="1" t="s">
        <v>321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21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x14ac:dyDescent="0.2">
      <c r="A4" s="17"/>
      <c r="B4" s="17"/>
      <c r="C4" s="183"/>
      <c r="D4" s="183"/>
      <c r="E4" s="183"/>
      <c r="F4" s="183"/>
      <c r="G4" s="183"/>
      <c r="H4" s="183"/>
      <c r="I4" s="183"/>
      <c r="J4" s="183"/>
      <c r="K4" s="184"/>
      <c r="M4" s="15" t="s">
        <v>3</v>
      </c>
    </row>
    <row r="5" spans="1:16" ht="47.25" customHeight="1" x14ac:dyDescent="0.2">
      <c r="A5" s="185" t="s">
        <v>322</v>
      </c>
      <c r="B5" s="185" t="s">
        <v>323</v>
      </c>
      <c r="C5" s="215" t="s">
        <v>324</v>
      </c>
      <c r="D5" s="215"/>
      <c r="E5" s="215"/>
      <c r="F5" s="215"/>
      <c r="G5" s="215"/>
      <c r="H5" s="215"/>
      <c r="I5" s="215"/>
      <c r="J5" s="215"/>
      <c r="K5" s="186" t="s">
        <v>14</v>
      </c>
      <c r="L5" s="187" t="s">
        <v>15</v>
      </c>
      <c r="M5" s="187" t="s">
        <v>16</v>
      </c>
    </row>
    <row r="6" spans="1:16" ht="46.5" customHeight="1" x14ac:dyDescent="0.2">
      <c r="A6" s="188"/>
      <c r="B6" s="189" t="s">
        <v>325</v>
      </c>
      <c r="C6" s="190" t="s">
        <v>20</v>
      </c>
      <c r="D6" s="190" t="s">
        <v>27</v>
      </c>
      <c r="E6" s="190" t="s">
        <v>22</v>
      </c>
      <c r="F6" s="190" t="s">
        <v>22</v>
      </c>
      <c r="G6" s="190" t="s">
        <v>22</v>
      </c>
      <c r="H6" s="190" t="s">
        <v>22</v>
      </c>
      <c r="I6" s="190" t="s">
        <v>23</v>
      </c>
      <c r="J6" s="190" t="s">
        <v>20</v>
      </c>
      <c r="K6" s="191">
        <f>K7+K12+K17+K26</f>
        <v>176.89999999999964</v>
      </c>
      <c r="L6" s="191">
        <f>L7+L12+L17+L26</f>
        <v>2.3999999999996362</v>
      </c>
      <c r="M6" s="191">
        <f>M7+M12+M17+M26</f>
        <v>48.100000000000364</v>
      </c>
    </row>
    <row r="7" spans="1:16" ht="25.15" customHeight="1" x14ac:dyDescent="0.2">
      <c r="A7" s="192" t="s">
        <v>24</v>
      </c>
      <c r="B7" s="193" t="s">
        <v>326</v>
      </c>
      <c r="C7" s="194" t="s">
        <v>93</v>
      </c>
      <c r="D7" s="194" t="s">
        <v>27</v>
      </c>
      <c r="E7" s="194" t="s">
        <v>28</v>
      </c>
      <c r="F7" s="194" t="s">
        <v>22</v>
      </c>
      <c r="G7" s="194" t="s">
        <v>22</v>
      </c>
      <c r="H7" s="194" t="s">
        <v>22</v>
      </c>
      <c r="I7" s="194" t="s">
        <v>23</v>
      </c>
      <c r="J7" s="194" t="s">
        <v>20</v>
      </c>
      <c r="K7" s="195">
        <f>K8-K10</f>
        <v>0</v>
      </c>
      <c r="L7" s="195">
        <f>L8-L10</f>
        <v>0</v>
      </c>
      <c r="M7" s="195">
        <f>M8-M10</f>
        <v>0</v>
      </c>
    </row>
    <row r="8" spans="1:16" ht="25.15" customHeight="1" x14ac:dyDescent="0.2">
      <c r="A8" s="196" t="s">
        <v>30</v>
      </c>
      <c r="B8" s="197" t="s">
        <v>327</v>
      </c>
      <c r="C8" s="190" t="s">
        <v>93</v>
      </c>
      <c r="D8" s="190" t="s">
        <v>27</v>
      </c>
      <c r="E8" s="190" t="s">
        <v>28</v>
      </c>
      <c r="F8" s="190" t="s">
        <v>22</v>
      </c>
      <c r="G8" s="190" t="s">
        <v>22</v>
      </c>
      <c r="H8" s="190" t="s">
        <v>22</v>
      </c>
      <c r="I8" s="190" t="s">
        <v>23</v>
      </c>
      <c r="J8" s="190">
        <v>700</v>
      </c>
      <c r="K8" s="191">
        <f>K9</f>
        <v>0</v>
      </c>
      <c r="L8" s="191">
        <f>L9</f>
        <v>0</v>
      </c>
      <c r="M8" s="191">
        <f>M9</f>
        <v>0</v>
      </c>
    </row>
    <row r="9" spans="1:16" ht="25.15" customHeight="1" x14ac:dyDescent="0.2">
      <c r="A9" s="198" t="s">
        <v>328</v>
      </c>
      <c r="B9" s="199" t="s">
        <v>329</v>
      </c>
      <c r="C9" s="200" t="s">
        <v>93</v>
      </c>
      <c r="D9" s="200" t="s">
        <v>27</v>
      </c>
      <c r="E9" s="200" t="s">
        <v>28</v>
      </c>
      <c r="F9" s="200" t="s">
        <v>22</v>
      </c>
      <c r="G9" s="200" t="s">
        <v>22</v>
      </c>
      <c r="H9" s="200" t="s">
        <v>75</v>
      </c>
      <c r="I9" s="200" t="s">
        <v>23</v>
      </c>
      <c r="J9" s="200">
        <v>710</v>
      </c>
      <c r="K9" s="201">
        <v>0</v>
      </c>
      <c r="L9" s="201">
        <v>0</v>
      </c>
      <c r="M9" s="201">
        <v>0</v>
      </c>
    </row>
    <row r="10" spans="1:16" ht="30.75" customHeight="1" x14ac:dyDescent="0.2">
      <c r="A10" s="202" t="s">
        <v>33</v>
      </c>
      <c r="B10" s="197" t="s">
        <v>330</v>
      </c>
      <c r="C10" s="190" t="s">
        <v>93</v>
      </c>
      <c r="D10" s="190" t="s">
        <v>27</v>
      </c>
      <c r="E10" s="190" t="s">
        <v>28</v>
      </c>
      <c r="F10" s="190" t="s">
        <v>22</v>
      </c>
      <c r="G10" s="190" t="s">
        <v>22</v>
      </c>
      <c r="H10" s="190" t="s">
        <v>22</v>
      </c>
      <c r="I10" s="190" t="s">
        <v>23</v>
      </c>
      <c r="J10" s="190" t="s">
        <v>331</v>
      </c>
      <c r="K10" s="203">
        <f>K11</f>
        <v>0</v>
      </c>
      <c r="L10" s="203">
        <f>L11</f>
        <v>0</v>
      </c>
      <c r="M10" s="203">
        <f>M11</f>
        <v>0</v>
      </c>
    </row>
    <row r="11" spans="1:16" ht="25.15" customHeight="1" x14ac:dyDescent="0.2">
      <c r="A11" s="198" t="s">
        <v>328</v>
      </c>
      <c r="B11" s="199" t="s">
        <v>332</v>
      </c>
      <c r="C11" s="200" t="s">
        <v>93</v>
      </c>
      <c r="D11" s="200" t="s">
        <v>27</v>
      </c>
      <c r="E11" s="200" t="s">
        <v>28</v>
      </c>
      <c r="F11" s="200" t="s">
        <v>22</v>
      </c>
      <c r="G11" s="200" t="s">
        <v>22</v>
      </c>
      <c r="H11" s="200" t="s">
        <v>75</v>
      </c>
      <c r="I11" s="200" t="s">
        <v>23</v>
      </c>
      <c r="J11" s="200" t="s">
        <v>333</v>
      </c>
      <c r="K11" s="201">
        <v>0</v>
      </c>
      <c r="L11" s="201">
        <v>0</v>
      </c>
      <c r="M11" s="201">
        <v>0</v>
      </c>
    </row>
    <row r="12" spans="1:16" ht="24.6" customHeight="1" x14ac:dyDescent="0.2">
      <c r="A12" s="192" t="s">
        <v>115</v>
      </c>
      <c r="B12" s="193" t="s">
        <v>334</v>
      </c>
      <c r="C12" s="194" t="s">
        <v>93</v>
      </c>
      <c r="D12" s="194" t="s">
        <v>27</v>
      </c>
      <c r="E12" s="194" t="s">
        <v>53</v>
      </c>
      <c r="F12" s="194" t="s">
        <v>22</v>
      </c>
      <c r="G12" s="194" t="s">
        <v>22</v>
      </c>
      <c r="H12" s="194" t="s">
        <v>22</v>
      </c>
      <c r="I12" s="194" t="s">
        <v>23</v>
      </c>
      <c r="J12" s="194" t="s">
        <v>20</v>
      </c>
      <c r="K12" s="195">
        <f>K13-K15</f>
        <v>0</v>
      </c>
      <c r="L12" s="195">
        <f>L13-L15</f>
        <v>0</v>
      </c>
      <c r="M12" s="195">
        <f>M13-M15</f>
        <v>0</v>
      </c>
    </row>
    <row r="13" spans="1:16" ht="33.6" customHeight="1" x14ac:dyDescent="0.2">
      <c r="A13" s="196" t="s">
        <v>335</v>
      </c>
      <c r="B13" s="197" t="s">
        <v>336</v>
      </c>
      <c r="C13" s="190" t="s">
        <v>93</v>
      </c>
      <c r="D13" s="190" t="s">
        <v>27</v>
      </c>
      <c r="E13" s="190" t="s">
        <v>53</v>
      </c>
      <c r="F13" s="190" t="s">
        <v>22</v>
      </c>
      <c r="G13" s="190" t="s">
        <v>22</v>
      </c>
      <c r="H13" s="190" t="s">
        <v>22</v>
      </c>
      <c r="I13" s="190" t="s">
        <v>23</v>
      </c>
      <c r="J13" s="190" t="s">
        <v>337</v>
      </c>
      <c r="K13" s="203">
        <f>K14</f>
        <v>0</v>
      </c>
      <c r="L13" s="203">
        <f>L14</f>
        <v>0</v>
      </c>
      <c r="M13" s="203">
        <f>M14</f>
        <v>0</v>
      </c>
    </row>
    <row r="14" spans="1:16" ht="33" customHeight="1" x14ac:dyDescent="0.2">
      <c r="A14" s="202" t="s">
        <v>328</v>
      </c>
      <c r="B14" s="199" t="s">
        <v>338</v>
      </c>
      <c r="C14" s="200" t="s">
        <v>93</v>
      </c>
      <c r="D14" s="200" t="s">
        <v>27</v>
      </c>
      <c r="E14" s="200" t="s">
        <v>53</v>
      </c>
      <c r="F14" s="200" t="s">
        <v>27</v>
      </c>
      <c r="G14" s="200" t="s">
        <v>22</v>
      </c>
      <c r="H14" s="200" t="s">
        <v>75</v>
      </c>
      <c r="I14" s="200" t="s">
        <v>23</v>
      </c>
      <c r="J14" s="200" t="s">
        <v>339</v>
      </c>
      <c r="K14" s="201">
        <v>0</v>
      </c>
      <c r="L14" s="201">
        <v>0</v>
      </c>
      <c r="M14" s="201">
        <v>0</v>
      </c>
    </row>
    <row r="15" spans="1:16" ht="42.75" customHeight="1" x14ac:dyDescent="0.2">
      <c r="A15" s="196" t="s">
        <v>340</v>
      </c>
      <c r="B15" s="197" t="s">
        <v>341</v>
      </c>
      <c r="C15" s="190" t="s">
        <v>93</v>
      </c>
      <c r="D15" s="190" t="s">
        <v>27</v>
      </c>
      <c r="E15" s="190" t="s">
        <v>53</v>
      </c>
      <c r="F15" s="190" t="s">
        <v>22</v>
      </c>
      <c r="G15" s="190" t="s">
        <v>22</v>
      </c>
      <c r="H15" s="190" t="s">
        <v>22</v>
      </c>
      <c r="I15" s="190" t="s">
        <v>23</v>
      </c>
      <c r="J15" s="190" t="s">
        <v>331</v>
      </c>
      <c r="K15" s="191">
        <f>K16</f>
        <v>0</v>
      </c>
      <c r="L15" s="191">
        <f>L16</f>
        <v>0</v>
      </c>
      <c r="M15" s="191">
        <f>M16</f>
        <v>0</v>
      </c>
    </row>
    <row r="16" spans="1:16" ht="36" customHeight="1" x14ac:dyDescent="0.2">
      <c r="A16" s="202" t="s">
        <v>328</v>
      </c>
      <c r="B16" s="199" t="s">
        <v>342</v>
      </c>
      <c r="C16" s="200" t="s">
        <v>93</v>
      </c>
      <c r="D16" s="200" t="s">
        <v>27</v>
      </c>
      <c r="E16" s="200" t="s">
        <v>53</v>
      </c>
      <c r="F16" s="200" t="s">
        <v>27</v>
      </c>
      <c r="G16" s="200" t="s">
        <v>22</v>
      </c>
      <c r="H16" s="200" t="s">
        <v>75</v>
      </c>
      <c r="I16" s="200" t="s">
        <v>23</v>
      </c>
      <c r="J16" s="200">
        <v>810</v>
      </c>
      <c r="K16" s="204">
        <v>0</v>
      </c>
      <c r="L16" s="204">
        <v>0</v>
      </c>
      <c r="M16" s="204">
        <v>0</v>
      </c>
    </row>
    <row r="17" spans="1:13" ht="24.6" customHeight="1" x14ac:dyDescent="0.2">
      <c r="A17" s="192" t="s">
        <v>119</v>
      </c>
      <c r="B17" s="193" t="s">
        <v>343</v>
      </c>
      <c r="C17" s="194" t="s">
        <v>93</v>
      </c>
      <c r="D17" s="194" t="s">
        <v>27</v>
      </c>
      <c r="E17" s="194" t="s">
        <v>67</v>
      </c>
      <c r="F17" s="194" t="s">
        <v>22</v>
      </c>
      <c r="G17" s="194" t="s">
        <v>22</v>
      </c>
      <c r="H17" s="194" t="s">
        <v>22</v>
      </c>
      <c r="I17" s="194" t="s">
        <v>23</v>
      </c>
      <c r="J17" s="194" t="s">
        <v>20</v>
      </c>
      <c r="K17" s="205">
        <f>K21+K25</f>
        <v>176.89999999999964</v>
      </c>
      <c r="L17" s="205">
        <f>L21+L25</f>
        <v>2.3999999999996362</v>
      </c>
      <c r="M17" s="205">
        <f>M21+M25</f>
        <v>48.100000000000364</v>
      </c>
    </row>
    <row r="18" spans="1:13" ht="13.15" customHeight="1" x14ac:dyDescent="0.2">
      <c r="A18" s="202" t="s">
        <v>68</v>
      </c>
      <c r="B18" s="197" t="s">
        <v>344</v>
      </c>
      <c r="C18" s="200" t="s">
        <v>93</v>
      </c>
      <c r="D18" s="190" t="s">
        <v>27</v>
      </c>
      <c r="E18" s="190" t="s">
        <v>67</v>
      </c>
      <c r="F18" s="190" t="s">
        <v>22</v>
      </c>
      <c r="G18" s="190" t="s">
        <v>22</v>
      </c>
      <c r="H18" s="190" t="s">
        <v>22</v>
      </c>
      <c r="I18" s="190" t="s">
        <v>23</v>
      </c>
      <c r="J18" s="190" t="s">
        <v>345</v>
      </c>
      <c r="K18" s="206">
        <f t="shared" ref="K18:M20" si="0">K19</f>
        <v>-11166.91</v>
      </c>
      <c r="L18" s="206">
        <f t="shared" si="0"/>
        <v>-6926.5</v>
      </c>
      <c r="M18" s="206">
        <f t="shared" si="0"/>
        <v>-6997.3</v>
      </c>
    </row>
    <row r="19" spans="1:13" ht="13.15" customHeight="1" x14ac:dyDescent="0.2">
      <c r="A19" s="207"/>
      <c r="B19" s="199" t="s">
        <v>346</v>
      </c>
      <c r="C19" s="190" t="s">
        <v>93</v>
      </c>
      <c r="D19" s="200" t="s">
        <v>27</v>
      </c>
      <c r="E19" s="200" t="s">
        <v>67</v>
      </c>
      <c r="F19" s="200" t="s">
        <v>28</v>
      </c>
      <c r="G19" s="200" t="s">
        <v>22</v>
      </c>
      <c r="H19" s="200" t="s">
        <v>22</v>
      </c>
      <c r="I19" s="200" t="s">
        <v>23</v>
      </c>
      <c r="J19" s="200" t="s">
        <v>345</v>
      </c>
      <c r="K19" s="208">
        <f t="shared" si="0"/>
        <v>-11166.91</v>
      </c>
      <c r="L19" s="208">
        <f t="shared" si="0"/>
        <v>-6926.5</v>
      </c>
      <c r="M19" s="208">
        <f t="shared" si="0"/>
        <v>-6997.3</v>
      </c>
    </row>
    <row r="20" spans="1:13" ht="22.9" customHeight="1" x14ac:dyDescent="0.2">
      <c r="A20" s="207"/>
      <c r="B20" s="199" t="s">
        <v>347</v>
      </c>
      <c r="C20" s="200" t="s">
        <v>93</v>
      </c>
      <c r="D20" s="200" t="s">
        <v>27</v>
      </c>
      <c r="E20" s="200" t="s">
        <v>67</v>
      </c>
      <c r="F20" s="200" t="s">
        <v>28</v>
      </c>
      <c r="G20" s="200" t="s">
        <v>27</v>
      </c>
      <c r="H20" s="200" t="s">
        <v>22</v>
      </c>
      <c r="I20" s="200" t="s">
        <v>23</v>
      </c>
      <c r="J20" s="200" t="s">
        <v>345</v>
      </c>
      <c r="K20" s="208">
        <f t="shared" si="0"/>
        <v>-11166.91</v>
      </c>
      <c r="L20" s="208">
        <f t="shared" si="0"/>
        <v>-6926.5</v>
      </c>
      <c r="M20" s="208">
        <f t="shared" si="0"/>
        <v>-6997.3</v>
      </c>
    </row>
    <row r="21" spans="1:13" ht="22.9" customHeight="1" x14ac:dyDescent="0.2">
      <c r="A21" s="207"/>
      <c r="B21" s="199" t="s">
        <v>348</v>
      </c>
      <c r="C21" s="190" t="s">
        <v>93</v>
      </c>
      <c r="D21" s="200" t="s">
        <v>27</v>
      </c>
      <c r="E21" s="200" t="s">
        <v>67</v>
      </c>
      <c r="F21" s="200" t="s">
        <v>28</v>
      </c>
      <c r="G21" s="200" t="s">
        <v>27</v>
      </c>
      <c r="H21" s="200" t="s">
        <v>75</v>
      </c>
      <c r="I21" s="200" t="s">
        <v>23</v>
      </c>
      <c r="J21" s="200" t="s">
        <v>349</v>
      </c>
      <c r="K21" s="208">
        <f>-(K30+K9+K14)</f>
        <v>-11166.91</v>
      </c>
      <c r="L21" s="208">
        <f>-(L30+L9+L14)</f>
        <v>-6926.5</v>
      </c>
      <c r="M21" s="208">
        <f>-(M30+M9+M14)</f>
        <v>-6997.3</v>
      </c>
    </row>
    <row r="22" spans="1:13" ht="15.75" customHeight="1" x14ac:dyDescent="0.2">
      <c r="A22" s="202" t="s">
        <v>350</v>
      </c>
      <c r="B22" s="197" t="s">
        <v>351</v>
      </c>
      <c r="C22" s="200" t="s">
        <v>93</v>
      </c>
      <c r="D22" s="190" t="s">
        <v>27</v>
      </c>
      <c r="E22" s="190" t="s">
        <v>67</v>
      </c>
      <c r="F22" s="190" t="s">
        <v>22</v>
      </c>
      <c r="G22" s="190" t="s">
        <v>22</v>
      </c>
      <c r="H22" s="190" t="s">
        <v>22</v>
      </c>
      <c r="I22" s="190" t="s">
        <v>23</v>
      </c>
      <c r="J22" s="190" t="s">
        <v>352</v>
      </c>
      <c r="K22" s="206">
        <f t="shared" ref="K22:M24" si="1">K23</f>
        <v>11343.81</v>
      </c>
      <c r="L22" s="206">
        <f t="shared" si="1"/>
        <v>6928.9</v>
      </c>
      <c r="M22" s="206">
        <f t="shared" si="1"/>
        <v>7045.4000000000005</v>
      </c>
    </row>
    <row r="23" spans="1:13" ht="13.15" customHeight="1" x14ac:dyDescent="0.2">
      <c r="A23" s="207"/>
      <c r="B23" s="199" t="s">
        <v>353</v>
      </c>
      <c r="C23" s="190" t="s">
        <v>93</v>
      </c>
      <c r="D23" s="200" t="s">
        <v>27</v>
      </c>
      <c r="E23" s="200" t="s">
        <v>67</v>
      </c>
      <c r="F23" s="200" t="s">
        <v>28</v>
      </c>
      <c r="G23" s="200" t="s">
        <v>22</v>
      </c>
      <c r="H23" s="200" t="s">
        <v>22</v>
      </c>
      <c r="I23" s="200" t="s">
        <v>23</v>
      </c>
      <c r="J23" s="200" t="s">
        <v>352</v>
      </c>
      <c r="K23" s="208">
        <f t="shared" si="1"/>
        <v>11343.81</v>
      </c>
      <c r="L23" s="208">
        <f t="shared" si="1"/>
        <v>6928.9</v>
      </c>
      <c r="M23" s="208">
        <f t="shared" si="1"/>
        <v>7045.4000000000005</v>
      </c>
    </row>
    <row r="24" spans="1:13" ht="24.75" customHeight="1" x14ac:dyDescent="0.2">
      <c r="A24" s="207"/>
      <c r="B24" s="199" t="s">
        <v>354</v>
      </c>
      <c r="C24" s="200" t="s">
        <v>93</v>
      </c>
      <c r="D24" s="200" t="s">
        <v>27</v>
      </c>
      <c r="E24" s="200" t="s">
        <v>67</v>
      </c>
      <c r="F24" s="200" t="s">
        <v>28</v>
      </c>
      <c r="G24" s="200" t="s">
        <v>27</v>
      </c>
      <c r="H24" s="200" t="s">
        <v>22</v>
      </c>
      <c r="I24" s="200" t="s">
        <v>23</v>
      </c>
      <c r="J24" s="200" t="s">
        <v>352</v>
      </c>
      <c r="K24" s="208">
        <f t="shared" si="1"/>
        <v>11343.81</v>
      </c>
      <c r="L24" s="208">
        <f t="shared" si="1"/>
        <v>6928.9</v>
      </c>
      <c r="M24" s="208">
        <f t="shared" si="1"/>
        <v>7045.4000000000005</v>
      </c>
    </row>
    <row r="25" spans="1:13" ht="21.6" customHeight="1" x14ac:dyDescent="0.2">
      <c r="A25" s="207"/>
      <c r="B25" s="199" t="s">
        <v>354</v>
      </c>
      <c r="C25" s="190" t="s">
        <v>93</v>
      </c>
      <c r="D25" s="200" t="s">
        <v>27</v>
      </c>
      <c r="E25" s="200" t="s">
        <v>67</v>
      </c>
      <c r="F25" s="200" t="s">
        <v>28</v>
      </c>
      <c r="G25" s="200" t="s">
        <v>27</v>
      </c>
      <c r="H25" s="200" t="s">
        <v>75</v>
      </c>
      <c r="I25" s="200" t="s">
        <v>23</v>
      </c>
      <c r="J25" s="200" t="s">
        <v>355</v>
      </c>
      <c r="K25" s="208">
        <f>(K31+K11+K16-K28)</f>
        <v>11343.81</v>
      </c>
      <c r="L25" s="208">
        <f>(L31+L11+L16-L28)</f>
        <v>6928.9</v>
      </c>
      <c r="M25" s="208">
        <f>(M31+M11+M16-M28)</f>
        <v>7045.4000000000005</v>
      </c>
    </row>
    <row r="26" spans="1:13" ht="21.6" customHeight="1" x14ac:dyDescent="0.2">
      <c r="A26" s="202" t="s">
        <v>356</v>
      </c>
      <c r="B26" s="197" t="s">
        <v>357</v>
      </c>
      <c r="C26" s="200" t="s">
        <v>93</v>
      </c>
      <c r="D26" s="190" t="s">
        <v>27</v>
      </c>
      <c r="E26" s="190" t="s">
        <v>72</v>
      </c>
      <c r="F26" s="190" t="s">
        <v>22</v>
      </c>
      <c r="G26" s="190" t="s">
        <v>22</v>
      </c>
      <c r="H26" s="190" t="s">
        <v>22</v>
      </c>
      <c r="I26" s="190" t="s">
        <v>23</v>
      </c>
      <c r="J26" s="190" t="s">
        <v>20</v>
      </c>
      <c r="K26" s="206">
        <f t="shared" ref="K26:M27" si="2">K27</f>
        <v>0</v>
      </c>
      <c r="L26" s="206">
        <f t="shared" si="2"/>
        <v>0</v>
      </c>
      <c r="M26" s="206">
        <f t="shared" si="2"/>
        <v>0</v>
      </c>
    </row>
    <row r="27" spans="1:13" ht="24" customHeight="1" x14ac:dyDescent="0.2">
      <c r="A27" s="202" t="s">
        <v>358</v>
      </c>
      <c r="B27" s="199" t="s">
        <v>359</v>
      </c>
      <c r="C27" s="190" t="s">
        <v>93</v>
      </c>
      <c r="D27" s="190" t="s">
        <v>27</v>
      </c>
      <c r="E27" s="190" t="s">
        <v>72</v>
      </c>
      <c r="F27" s="190" t="s">
        <v>22</v>
      </c>
      <c r="G27" s="190" t="s">
        <v>22</v>
      </c>
      <c r="H27" s="190" t="s">
        <v>22</v>
      </c>
      <c r="I27" s="190" t="s">
        <v>23</v>
      </c>
      <c r="J27" s="190" t="s">
        <v>20</v>
      </c>
      <c r="K27" s="206">
        <f t="shared" si="2"/>
        <v>0</v>
      </c>
      <c r="L27" s="206">
        <f t="shared" si="2"/>
        <v>0</v>
      </c>
      <c r="M27" s="206">
        <f t="shared" si="2"/>
        <v>0</v>
      </c>
    </row>
    <row r="28" spans="1:13" ht="78.75" customHeight="1" x14ac:dyDescent="0.2">
      <c r="A28" s="207" t="s">
        <v>73</v>
      </c>
      <c r="B28" s="199" t="s">
        <v>360</v>
      </c>
      <c r="C28" s="200" t="s">
        <v>93</v>
      </c>
      <c r="D28" s="200" t="s">
        <v>27</v>
      </c>
      <c r="E28" s="200" t="s">
        <v>72</v>
      </c>
      <c r="F28" s="200" t="s">
        <v>164</v>
      </c>
      <c r="G28" s="200" t="s">
        <v>27</v>
      </c>
      <c r="H28" s="200" t="s">
        <v>75</v>
      </c>
      <c r="I28" s="200" t="s">
        <v>23</v>
      </c>
      <c r="J28" s="200" t="s">
        <v>333</v>
      </c>
      <c r="K28" s="208">
        <f>-K33</f>
        <v>0</v>
      </c>
      <c r="L28" s="208">
        <f>-L33</f>
        <v>0</v>
      </c>
      <c r="M28" s="208">
        <f>-M33</f>
        <v>0</v>
      </c>
    </row>
    <row r="29" spans="1:13" ht="7.5" customHeight="1" x14ac:dyDescent="0.2">
      <c r="A29" s="17"/>
      <c r="B29" s="17"/>
      <c r="C29" s="183"/>
      <c r="D29" s="183"/>
      <c r="E29" s="183"/>
      <c r="F29" s="183"/>
      <c r="G29" s="183"/>
      <c r="H29" s="183"/>
      <c r="I29" s="183"/>
      <c r="J29" s="183"/>
      <c r="K29" s="209"/>
      <c r="L29" s="209"/>
      <c r="M29" s="209"/>
    </row>
    <row r="30" spans="1:13" x14ac:dyDescent="0.2">
      <c r="A30" s="17"/>
      <c r="B30" s="210"/>
      <c r="C30" s="183"/>
      <c r="D30" s="183"/>
      <c r="E30" s="183"/>
      <c r="F30" s="183"/>
      <c r="G30" s="183"/>
      <c r="H30" s="183"/>
      <c r="I30" s="211" t="s">
        <v>361</v>
      </c>
      <c r="J30" s="183"/>
      <c r="K30" s="212">
        <f>'пр.3 доходы'!K7</f>
        <v>11166.91</v>
      </c>
      <c r="L30" s="212">
        <f>'пр.3 доходы'!L7</f>
        <v>6926.5</v>
      </c>
      <c r="M30" s="212">
        <f>'пр.3 доходы'!M7</f>
        <v>6997.3</v>
      </c>
    </row>
    <row r="31" spans="1:13" x14ac:dyDescent="0.2">
      <c r="A31" s="17"/>
      <c r="B31" s="210"/>
      <c r="C31" s="183"/>
      <c r="D31" s="183"/>
      <c r="E31" s="183"/>
      <c r="F31" s="183"/>
      <c r="G31" s="183"/>
      <c r="H31" s="183"/>
      <c r="I31" s="211" t="s">
        <v>362</v>
      </c>
      <c r="J31" s="183"/>
      <c r="K31" s="212">
        <f>'пр.4 Вед.стр'!H6</f>
        <v>11343.81</v>
      </c>
      <c r="L31" s="212">
        <f>'пр.4 Вед.стр'!I6</f>
        <v>6928.9</v>
      </c>
      <c r="M31" s="212">
        <f>'пр.4 Вед.стр'!J6</f>
        <v>7045.4000000000005</v>
      </c>
    </row>
    <row r="32" spans="1:13" x14ac:dyDescent="0.2">
      <c r="A32" s="17"/>
      <c r="B32" s="210"/>
      <c r="C32" s="183"/>
      <c r="D32" s="183"/>
      <c r="E32" s="183"/>
      <c r="F32" s="183"/>
      <c r="G32" s="183"/>
      <c r="H32" s="183"/>
      <c r="I32" s="211" t="s">
        <v>363</v>
      </c>
      <c r="J32" s="183"/>
      <c r="K32" s="212">
        <f>K30-K31</f>
        <v>-176.89999999999964</v>
      </c>
      <c r="L32" s="212">
        <f>L30-L31</f>
        <v>-2.3999999999996362</v>
      </c>
      <c r="M32" s="212">
        <f>M30-M31</f>
        <v>-48.100000000000364</v>
      </c>
    </row>
    <row r="33" spans="9:13" x14ac:dyDescent="0.2">
      <c r="I33" s="213" t="s">
        <v>364</v>
      </c>
      <c r="K33" s="214">
        <v>0</v>
      </c>
      <c r="L33" s="214">
        <v>0</v>
      </c>
      <c r="M33" s="214">
        <v>0</v>
      </c>
    </row>
  </sheetData>
  <mergeCells count="5">
    <mergeCell ref="B1:C1"/>
    <mergeCell ref="D1:M1"/>
    <mergeCell ref="A2:K2"/>
    <mergeCell ref="A3:M3"/>
    <mergeCell ref="C5:J5"/>
  </mergeCells>
  <printOptions gridLines="1"/>
  <pageMargins left="0.51180555555555496" right="0.23611111111111099" top="3.9583333333333297E-2" bottom="0.196527777777778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пр.3 доходы</vt:lpstr>
      <vt:lpstr>пр.4 Вед.стр</vt:lpstr>
      <vt:lpstr>пр.5 распр.БА</vt:lpstr>
      <vt:lpstr>пр.6 МБТ</vt:lpstr>
      <vt:lpstr>источники1</vt:lpstr>
      <vt:lpstr>'пр.5 распр.БА'!Excel_BuiltIn__FilterDatabase</vt:lpstr>
      <vt:lpstr>'пр.4 Вед.стр'!Область_печати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Пользователь</cp:lastModifiedBy>
  <cp:revision>1</cp:revision>
  <cp:lastPrinted>2021-01-29T09:43:28Z</cp:lastPrinted>
  <dcterms:created xsi:type="dcterms:W3CDTF">2002-01-30T09:06:39Z</dcterms:created>
  <dcterms:modified xsi:type="dcterms:W3CDTF">2021-01-29T09:33:27Z</dcterms:modified>
  <dc:language>en-US</dc:language>
</cp:coreProperties>
</file>