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585" windowWidth="27555" windowHeight="12120" activeTab="0"/>
  </bookViews>
  <sheets>
    <sheet name="Лист1" sheetId="1" r:id="rId1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<sst xmlns="http://schemas.openxmlformats.org/spreadsheetml/2006/main" count="52" uniqueCount="50">
  <si>
    <t>Наименование дохода</t>
  </si>
  <si>
    <t xml:space="preserve">Ожидаемые поступления на конец  года </t>
  </si>
  <si>
    <t>Налог на доходы физ. лиц</t>
  </si>
  <si>
    <t>Акцизы на ГСМ</t>
  </si>
  <si>
    <t>Налог на имущество физ.лиц</t>
  </si>
  <si>
    <t>Земельный налог</t>
  </si>
  <si>
    <t>Прочие доходы от использования имущества</t>
  </si>
  <si>
    <t>с\х налог</t>
  </si>
  <si>
    <t>Денежные взыскания (штрафы)</t>
  </si>
  <si>
    <t>ИТОГО собственные доходы</t>
  </si>
  <si>
    <t>Безвозмездные поступления</t>
  </si>
  <si>
    <t xml:space="preserve">ИТОГО  </t>
  </si>
  <si>
    <t>Наименование расхода</t>
  </si>
  <si>
    <t>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</si>
  <si>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</si>
  <si>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Национальная  безопасность и правоохранительная деятельность</t>
  </si>
  <si>
    <t>Дорожное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</si>
  <si>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</si>
  <si>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</si>
  <si>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</si>
  <si>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</si>
  <si>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Молодежная политика</t>
  </si>
  <si>
    <t xml:space="preserve">дефицит </t>
  </si>
  <si>
    <t>потребность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</si>
  <si>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</si>
  <si>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</si>
  <si>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</si>
  <si>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</si>
  <si>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</si>
  <si>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</si>
  <si>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</si>
  <si>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</si>
  <si>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</si>
  <si>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Поступление доходов за 9   месяцев и ожидаемые поступления до конца 2019 года</t>
  </si>
  <si>
    <t>Расходы бюджета за 9 месяцев и ожидаемое исполнение на 2019 год</t>
  </si>
  <si>
    <t>% исполнения к году (гр 6/гр5*100)    за 9 м-в 2019</t>
  </si>
  <si>
    <t>Факт 2018</t>
  </si>
  <si>
    <r>
      <rPr>
        <sz val="12"/>
        <color rgb="FFFF0000"/>
        <rFont val="Times New Roman"/>
        <family val="1"/>
      </rPr>
      <t xml:space="preserve">%  </t>
    </r>
    <r>
      <rPr>
        <sz val="12"/>
        <color theme="1"/>
        <rFont val="Times New Roman"/>
        <family val="1"/>
      </rPr>
      <t>прироста за 4кв. 2018 (гр.3/2*100 -100)</t>
    </r>
  </si>
  <si>
    <t>Факт        9 мес 2018</t>
  </si>
  <si>
    <t>Факт       9 м-в 2018</t>
  </si>
  <si>
    <r>
      <t xml:space="preserve">Утвер-ждено на </t>
    </r>
    <r>
      <rPr>
        <b/>
        <sz val="12"/>
        <color rgb="FFFF0000"/>
        <rFont val="Times New Roman"/>
        <family val="1"/>
      </rPr>
      <t xml:space="preserve">2019 </t>
    </r>
    <r>
      <rPr>
        <b/>
        <sz val="12"/>
        <color theme="1"/>
        <rFont val="Times New Roman"/>
        <family val="1"/>
      </rPr>
      <t xml:space="preserve">год т.р.                </t>
    </r>
    <r>
      <rPr>
        <sz val="12"/>
        <color theme="1"/>
        <rFont val="Times New Roman"/>
        <family val="1"/>
      </rPr>
      <t xml:space="preserve">  На сегодня</t>
    </r>
  </si>
  <si>
    <t>Посту-пило               за 9 мес. 2019</t>
  </si>
  <si>
    <t>Раз-дел</t>
  </si>
  <si>
    <r>
      <t xml:space="preserve">Утвер-ждено на </t>
    </r>
    <r>
      <rPr>
        <b/>
        <sz val="12"/>
        <color rgb="FFFF0000"/>
        <rFont val="Times New Roman"/>
        <family val="1"/>
      </rPr>
      <t xml:space="preserve">2019 </t>
    </r>
    <r>
      <rPr>
        <b/>
        <sz val="12"/>
        <color theme="1"/>
        <rFont val="Times New Roman"/>
        <family val="1"/>
      </rPr>
      <t xml:space="preserve">год т.р.         </t>
    </r>
    <r>
      <rPr>
        <sz val="12"/>
        <color theme="1"/>
        <rFont val="Times New Roman"/>
        <family val="1"/>
      </rPr>
      <t xml:space="preserve">на сегодня     </t>
    </r>
  </si>
  <si>
    <t>Испол-нено      за 9 мес.2019</t>
  </si>
  <si>
    <r>
      <t>%испол-нения  на 01.10.19  к  2019 году</t>
    </r>
    <r>
      <rPr>
        <sz val="12"/>
        <color theme="1"/>
        <rFont val="Times New Roman"/>
        <family val="1"/>
      </rPr>
      <t xml:space="preserve">         (гр 6/гр5*100) </t>
    </r>
  </si>
  <si>
    <t>Ожида-емое  исполне-ние на конец года</t>
  </si>
  <si>
    <r>
      <t>% ожид. Испол-нения  к утвер-ждён-ным на год</t>
    </r>
    <r>
      <rPr>
        <sz val="12"/>
        <color theme="1"/>
        <rFont val="Times New Roman"/>
        <family val="1"/>
      </rPr>
      <t xml:space="preserve">   (гр8/гр5*100)</t>
    </r>
  </si>
  <si>
    <t>% ожид.испол-нения  к утверждён-ным на год (гр8/гр5*100)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</si>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</sst>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3" fillId="2" borderId="7" xfId="0" applyFont="1" applyFill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abSelected="1" workbookViewId="0" topLeftCell="A1">
      <selection activeCell="R9" sqref="R9"/>
    </sheetView>
  </sheetViews>
  <sheetFormatPr defaultColWidth="9.140625" defaultRowHeight="15"/>
  <cols>
    <col min="1" max="1" width="32.8515625" style="0" customWidth="1"/>
    <col min="2" max="2" width="10.8515625" style="0" customWidth="1"/>
    <col min="3" max="3" width="10.140625" style="0" customWidth="1"/>
    <col min="4" max="4" width="11.57421875" style="0" customWidth="1"/>
    <col min="5" max="5" width="12.28125" style="0" customWidth="1"/>
    <col min="6" max="6" width="10.7109375" style="0" customWidth="1"/>
    <col min="7" max="7" width="11.8515625" style="0" customWidth="1"/>
    <col min="8" max="8" width="14.140625" style="0" customWidth="1"/>
    <col min="9" max="9" width="13.8515625" style="0" customWidth="1"/>
    <col min="11" max="11" width="23.421875" style="0" customWidth="1"/>
    <col min="12" max="12" width="5.7109375" style="0" customWidth="1"/>
    <col min="13" max="19" width="10.140625" style="0" customWidth="1"/>
  </cols>
  <sheetData>
    <row r="1" spans="1:11" ht="16.5" thickBot="1">
      <c r="A1" s="10" t="s">
        <v>33</v>
      </c>
      <c r="K1" t="s">
        <v>34</v>
      </c>
    </row>
    <row r="2" spans="1:21" ht="93.75" customHeight="1">
      <c r="A2" s="37" t="s">
        <v>0</v>
      </c>
      <c r="B2" s="37" t="s">
        <v>38</v>
      </c>
      <c r="C2" s="42" t="s">
        <v>36</v>
      </c>
      <c r="D2" s="44" t="s">
        <v>37</v>
      </c>
      <c r="E2" s="37" t="s">
        <v>40</v>
      </c>
      <c r="F2" s="37" t="s">
        <v>41</v>
      </c>
      <c r="G2" s="37" t="s">
        <v>35</v>
      </c>
      <c r="H2" s="40" t="s">
        <v>1</v>
      </c>
      <c r="I2" s="37" t="s">
        <v>48</v>
      </c>
      <c r="K2" s="37" t="s">
        <v>12</v>
      </c>
      <c r="L2" s="37" t="s">
        <v>42</v>
      </c>
      <c r="M2" s="37" t="s">
        <v>39</v>
      </c>
      <c r="N2" s="37" t="s">
        <v>36</v>
      </c>
      <c r="O2" s="37" t="s">
        <v>43</v>
      </c>
      <c r="P2" s="37" t="s">
        <v>44</v>
      </c>
      <c r="Q2" s="37" t="s">
        <v>45</v>
      </c>
      <c r="R2" s="40" t="s">
        <v>46</v>
      </c>
      <c r="S2" s="37" t="s">
        <v>47</v>
      </c>
      <c r="U2" t="s">
        <v>49</v>
      </c>
    </row>
    <row r="3" spans="1:19" ht="54" customHeight="1" thickBot="1">
      <c r="A3" s="41"/>
      <c r="B3" s="41"/>
      <c r="C3" s="43"/>
      <c r="D3" s="45"/>
      <c r="E3" s="47"/>
      <c r="F3" s="47"/>
      <c r="G3" s="41"/>
      <c r="H3" s="46"/>
      <c r="I3" s="41"/>
      <c r="K3" s="39"/>
      <c r="L3" s="38"/>
      <c r="M3" s="38"/>
      <c r="N3" s="38"/>
      <c r="O3" s="38"/>
      <c r="P3" s="38"/>
      <c r="Q3" s="38"/>
      <c r="R3" s="39"/>
      <c r="S3" s="41"/>
    </row>
    <row r="4" spans="1:19" ht="16.5" thickBot="1">
      <c r="A4" s="3">
        <v>1</v>
      </c>
      <c r="B4" s="2">
        <v>2</v>
      </c>
      <c r="C4" s="1">
        <v>3</v>
      </c>
      <c r="D4" s="1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K4" s="32">
        <v>1</v>
      </c>
      <c r="L4" s="32">
        <v>2</v>
      </c>
      <c r="M4" s="32">
        <v>3</v>
      </c>
      <c r="N4" s="32">
        <v>4</v>
      </c>
      <c r="O4" s="32">
        <v>5</v>
      </c>
      <c r="P4" s="33">
        <v>6</v>
      </c>
      <c r="Q4" s="32">
        <v>7</v>
      </c>
      <c r="R4" s="34">
        <v>8</v>
      </c>
      <c r="S4" s="32">
        <v>9</v>
      </c>
    </row>
    <row r="5" spans="1:21" ht="29.25" customHeight="1" thickBot="1">
      <c r="A5" s="7" t="s">
        <v>2</v>
      </c>
      <c r="B5" s="25">
        <v>7612</v>
      </c>
      <c r="C5" s="7">
        <v>8091</v>
      </c>
      <c r="D5" s="26">
        <f>C5/B5*100-100</f>
        <v>6.292695743562788</v>
      </c>
      <c r="E5" s="8">
        <v>1723</v>
      </c>
      <c r="F5" s="7">
        <v>1458</v>
      </c>
      <c r="G5" s="9">
        <f>(F5/E5)</f>
        <v>0.8461984910040626</v>
      </c>
      <c r="H5" s="26">
        <v>1868</v>
      </c>
      <c r="I5" s="9">
        <f>(H5/E5)</f>
        <v>1.0841555426581544</v>
      </c>
      <c r="K5" s="31" t="s">
        <v>13</v>
      </c>
      <c r="L5" s="22" t="s">
        <v>24</v>
      </c>
      <c r="M5" s="4">
        <v>3331</v>
      </c>
      <c r="N5" s="4">
        <v>6357</v>
      </c>
      <c r="O5" s="4">
        <v>4852</v>
      </c>
      <c r="P5" s="4">
        <v>3434</v>
      </c>
      <c r="Q5" s="12">
        <f>P5/O5</f>
        <v>0.7077493816982687</v>
      </c>
      <c r="R5" s="4">
        <f>4852-10-50</f>
        <v>4792</v>
      </c>
      <c r="S5" s="12">
        <f>R5/O5</f>
        <v>0.9876339653751031</v>
      </c>
      <c r="U5" s="36">
        <f>P5/P14*U14</f>
        <v>35.68904593639576</v>
      </c>
    </row>
    <row r="6" spans="1:21" ht="46.5" customHeight="1" thickBot="1">
      <c r="A6" s="7" t="s">
        <v>3</v>
      </c>
      <c r="B6" s="25">
        <v>684</v>
      </c>
      <c r="C6" s="7">
        <v>935</v>
      </c>
      <c r="D6" s="26">
        <f aca="true" t="shared" si="0" ref="D6:D14">C6/B6*100-100</f>
        <v>36.69590643274853</v>
      </c>
      <c r="E6" s="8">
        <v>1077</v>
      </c>
      <c r="F6" s="7">
        <v>795</v>
      </c>
      <c r="G6" s="9">
        <f aca="true" t="shared" si="1" ref="G6:G7">(F6/E6)</f>
        <v>0.7381615598885793</v>
      </c>
      <c r="H6" s="26">
        <v>1077</v>
      </c>
      <c r="I6" s="9">
        <f aca="true" t="shared" si="2" ref="I6:I14">(H6/E6)</f>
        <v>1</v>
      </c>
      <c r="K6" s="6" t="s">
        <v>14</v>
      </c>
      <c r="L6" s="22" t="s">
        <v>25</v>
      </c>
      <c r="M6" s="4">
        <v>150</v>
      </c>
      <c r="N6" s="4">
        <v>293</v>
      </c>
      <c r="O6" s="4">
        <v>303</v>
      </c>
      <c r="P6" s="4">
        <v>179</v>
      </c>
      <c r="Q6" s="12">
        <f aca="true" t="shared" si="3" ref="Q6:Q14">P6/O6</f>
        <v>0.5907590759075908</v>
      </c>
      <c r="R6" s="4">
        <v>303</v>
      </c>
      <c r="S6" s="12">
        <f aca="true" t="shared" si="4" ref="S6:S14">R6/O6</f>
        <v>1</v>
      </c>
      <c r="U6" s="36">
        <f>P6/P14*U14</f>
        <v>1.8603200997713571</v>
      </c>
    </row>
    <row r="7" spans="1:21" ht="45.75" customHeight="1" thickBot="1">
      <c r="A7" s="7" t="s">
        <v>4</v>
      </c>
      <c r="B7" s="25">
        <v>85</v>
      </c>
      <c r="C7" s="7">
        <v>383</v>
      </c>
      <c r="D7" s="26">
        <f t="shared" si="0"/>
        <v>350.5882352941176</v>
      </c>
      <c r="E7" s="8">
        <v>488</v>
      </c>
      <c r="F7" s="7">
        <v>180</v>
      </c>
      <c r="G7" s="9">
        <f t="shared" si="1"/>
        <v>0.36885245901639346</v>
      </c>
      <c r="H7" s="8">
        <v>488</v>
      </c>
      <c r="I7" s="9">
        <f t="shared" si="2"/>
        <v>1</v>
      </c>
      <c r="K7" s="14" t="s">
        <v>15</v>
      </c>
      <c r="L7" s="23" t="s">
        <v>26</v>
      </c>
      <c r="M7" s="15">
        <v>6</v>
      </c>
      <c r="N7" s="19">
        <v>25</v>
      </c>
      <c r="O7" s="15">
        <v>46</v>
      </c>
      <c r="P7" s="15">
        <v>36</v>
      </c>
      <c r="Q7" s="20">
        <f t="shared" si="3"/>
        <v>0.782608695652174</v>
      </c>
      <c r="R7" s="15">
        <v>46</v>
      </c>
      <c r="S7" s="12">
        <f t="shared" si="4"/>
        <v>1</v>
      </c>
      <c r="U7" s="36">
        <f>P7/P14*U14</f>
        <v>0.3741425898981501</v>
      </c>
    </row>
    <row r="8" spans="1:21" ht="29.25" customHeight="1" thickBot="1">
      <c r="A8" s="7" t="s">
        <v>5</v>
      </c>
      <c r="B8" s="25">
        <v>3777</v>
      </c>
      <c r="C8" s="7">
        <v>4655</v>
      </c>
      <c r="D8" s="26">
        <f>C8/B8*100-100</f>
        <v>23.245962404024368</v>
      </c>
      <c r="E8" s="8">
        <v>4460</v>
      </c>
      <c r="F8" s="7">
        <v>3364</v>
      </c>
      <c r="G8" s="9">
        <f>(F8/E8)</f>
        <v>0.7542600896860987</v>
      </c>
      <c r="H8" s="26">
        <v>4155</v>
      </c>
      <c r="I8" s="9">
        <f t="shared" si="2"/>
        <v>0.9316143497757847</v>
      </c>
      <c r="K8" s="6" t="s">
        <v>16</v>
      </c>
      <c r="L8" s="22" t="s">
        <v>27</v>
      </c>
      <c r="M8" s="4">
        <v>1470</v>
      </c>
      <c r="N8" s="1">
        <v>2445</v>
      </c>
      <c r="O8" s="4">
        <v>1117</v>
      </c>
      <c r="P8" s="4">
        <v>713</v>
      </c>
      <c r="Q8" s="12">
        <f t="shared" si="3"/>
        <v>0.6383169203222918</v>
      </c>
      <c r="R8" s="4">
        <f>1117-100+1</f>
        <v>1018</v>
      </c>
      <c r="S8" s="12">
        <f t="shared" si="4"/>
        <v>0.9113697403760072</v>
      </c>
      <c r="U8" s="36">
        <f>P8/P14*U14</f>
        <v>7.41010184992725</v>
      </c>
    </row>
    <row r="9" spans="1:21" ht="29.25" customHeight="1" thickBot="1">
      <c r="A9" s="14" t="s">
        <v>6</v>
      </c>
      <c r="B9" s="14">
        <v>96</v>
      </c>
      <c r="C9" s="14">
        <v>136</v>
      </c>
      <c r="D9" s="27">
        <f t="shared" si="0"/>
        <v>41.666666666666686</v>
      </c>
      <c r="E9" s="15">
        <v>298</v>
      </c>
      <c r="F9" s="14">
        <v>254</v>
      </c>
      <c r="G9" s="16">
        <f>(F9/E9)</f>
        <v>0.8523489932885906</v>
      </c>
      <c r="H9" s="15">
        <v>298</v>
      </c>
      <c r="I9" s="16">
        <f t="shared" si="2"/>
        <v>1</v>
      </c>
      <c r="K9" s="6" t="s">
        <v>17</v>
      </c>
      <c r="L9" s="22" t="s">
        <v>28</v>
      </c>
      <c r="M9" s="4">
        <v>3712</v>
      </c>
      <c r="N9" s="4">
        <v>4632</v>
      </c>
      <c r="O9" s="4">
        <v>3548</v>
      </c>
      <c r="P9" s="4">
        <v>3272</v>
      </c>
      <c r="Q9" s="12">
        <f t="shared" si="3"/>
        <v>0.9222096956031567</v>
      </c>
      <c r="R9" s="4">
        <v>3548</v>
      </c>
      <c r="S9" s="12">
        <f t="shared" si="4"/>
        <v>1</v>
      </c>
      <c r="U9" s="36">
        <f>P9/P14*U14</f>
        <v>34.005404281854084</v>
      </c>
    </row>
    <row r="10" spans="1:21" ht="29.25" customHeight="1" thickBot="1">
      <c r="A10" s="5" t="s">
        <v>7</v>
      </c>
      <c r="B10" s="1">
        <v>0</v>
      </c>
      <c r="C10" s="1">
        <v>0</v>
      </c>
      <c r="D10" s="28">
        <v>0</v>
      </c>
      <c r="E10" s="4">
        <v>44</v>
      </c>
      <c r="F10" s="1">
        <v>44</v>
      </c>
      <c r="G10" s="13">
        <v>0</v>
      </c>
      <c r="H10" s="4">
        <v>44</v>
      </c>
      <c r="I10" s="16">
        <f t="shared" si="2"/>
        <v>1</v>
      </c>
      <c r="K10" s="6" t="s">
        <v>21</v>
      </c>
      <c r="L10" s="22" t="s">
        <v>29</v>
      </c>
      <c r="M10" s="4">
        <v>15</v>
      </c>
      <c r="N10" s="4">
        <v>20</v>
      </c>
      <c r="O10" s="4">
        <v>20</v>
      </c>
      <c r="P10" s="4">
        <v>13</v>
      </c>
      <c r="Q10" s="12">
        <f t="shared" si="3"/>
        <v>0.65</v>
      </c>
      <c r="R10" s="4">
        <v>20</v>
      </c>
      <c r="S10" s="12">
        <f t="shared" si="4"/>
        <v>1</v>
      </c>
      <c r="U10" s="36">
        <f>P10/P14*U14</f>
        <v>0.13510704635210974</v>
      </c>
    </row>
    <row r="11" spans="1:21" ht="29.25" customHeight="1" thickBot="1">
      <c r="A11" s="5" t="s">
        <v>8</v>
      </c>
      <c r="B11" s="1">
        <v>0</v>
      </c>
      <c r="C11" s="1">
        <v>0</v>
      </c>
      <c r="D11" s="26">
        <v>0</v>
      </c>
      <c r="E11" s="4">
        <v>0</v>
      </c>
      <c r="F11" s="1">
        <v>0</v>
      </c>
      <c r="G11" s="9"/>
      <c r="H11" s="4">
        <v>0</v>
      </c>
      <c r="I11" s="16"/>
      <c r="K11" s="6" t="s">
        <v>18</v>
      </c>
      <c r="L11" s="22" t="s">
        <v>30</v>
      </c>
      <c r="M11" s="4">
        <v>2328</v>
      </c>
      <c r="N11" s="4">
        <v>2927</v>
      </c>
      <c r="O11" s="4">
        <v>2477</v>
      </c>
      <c r="P11" s="4">
        <v>1962</v>
      </c>
      <c r="Q11" s="12">
        <f t="shared" si="3"/>
        <v>0.7920872022607993</v>
      </c>
      <c r="R11" s="4">
        <v>2477</v>
      </c>
      <c r="S11" s="12">
        <f t="shared" si="4"/>
        <v>1</v>
      </c>
      <c r="U11" s="36">
        <f>P11/P14*U14</f>
        <v>20.39077114944918</v>
      </c>
    </row>
    <row r="12" spans="1:21" ht="29.25" customHeight="1" thickBot="1">
      <c r="A12" s="14" t="s">
        <v>9</v>
      </c>
      <c r="B12" s="14">
        <f>B5+B6+B7+B8+B9+B10+B11+3</f>
        <v>12257</v>
      </c>
      <c r="C12" s="14">
        <f>C5+C6+C7+C8+C9+C10+C11+3</f>
        <v>14203</v>
      </c>
      <c r="D12" s="27">
        <f t="shared" si="0"/>
        <v>15.876641918903474</v>
      </c>
      <c r="E12" s="15">
        <f>E5+E6+E7+E8+E9+E10+E11</f>
        <v>8090</v>
      </c>
      <c r="F12" s="15">
        <f>F5+F6+F7+F8+F9+F10+F11</f>
        <v>6095</v>
      </c>
      <c r="G12" s="16">
        <f aca="true" t="shared" si="5" ref="G12:G14">(F12/E12)</f>
        <v>0.7533992583436341</v>
      </c>
      <c r="H12" s="27">
        <f>H5+H6+H7+H8+H9+H10+H11</f>
        <v>7930</v>
      </c>
      <c r="I12" s="16">
        <f t="shared" si="2"/>
        <v>0.9802224969097652</v>
      </c>
      <c r="K12" s="6" t="s">
        <v>19</v>
      </c>
      <c r="L12" s="22" t="s">
        <v>32</v>
      </c>
      <c r="M12" s="4">
        <v>30</v>
      </c>
      <c r="N12" s="4">
        <v>36</v>
      </c>
      <c r="O12" s="4">
        <v>15</v>
      </c>
      <c r="P12" s="4">
        <v>13</v>
      </c>
      <c r="Q12" s="12">
        <f t="shared" si="3"/>
        <v>0.8666666666666667</v>
      </c>
      <c r="R12" s="4">
        <v>15</v>
      </c>
      <c r="S12" s="12">
        <f t="shared" si="4"/>
        <v>1</v>
      </c>
      <c r="U12" s="36">
        <f>P12/P14*U14</f>
        <v>0.13510704635210974</v>
      </c>
    </row>
    <row r="13" spans="1:21" ht="29.25" customHeight="1" thickBot="1">
      <c r="A13" s="5" t="s">
        <v>10</v>
      </c>
      <c r="B13" s="1">
        <v>2454</v>
      </c>
      <c r="C13" s="1">
        <v>3169</v>
      </c>
      <c r="D13" s="28">
        <f t="shared" si="0"/>
        <v>29.13610431947839</v>
      </c>
      <c r="E13" s="4">
        <v>3285</v>
      </c>
      <c r="F13" s="1">
        <v>2812</v>
      </c>
      <c r="G13" s="13">
        <f t="shared" si="5"/>
        <v>0.8560121765601217</v>
      </c>
      <c r="H13" s="29">
        <v>3285</v>
      </c>
      <c r="I13" s="13">
        <f t="shared" si="2"/>
        <v>1</v>
      </c>
      <c r="K13" s="6" t="s">
        <v>20</v>
      </c>
      <c r="L13" s="22" t="s">
        <v>31</v>
      </c>
      <c r="M13" s="4">
        <v>4</v>
      </c>
      <c r="N13" s="4">
        <v>4</v>
      </c>
      <c r="O13" s="4">
        <v>4</v>
      </c>
      <c r="P13" s="4">
        <v>0</v>
      </c>
      <c r="Q13" s="12">
        <f t="shared" si="3"/>
        <v>0</v>
      </c>
      <c r="R13" s="4">
        <v>4</v>
      </c>
      <c r="S13" s="12">
        <f t="shared" si="4"/>
        <v>1</v>
      </c>
      <c r="U13" s="36">
        <f>P13/P14*U14</f>
        <v>0</v>
      </c>
    </row>
    <row r="14" spans="1:21" ht="29.25" customHeight="1" thickBot="1">
      <c r="A14" s="17" t="s">
        <v>11</v>
      </c>
      <c r="B14" s="14">
        <f>B12+B13</f>
        <v>14711</v>
      </c>
      <c r="C14" s="14">
        <f>C12+C13</f>
        <v>17372</v>
      </c>
      <c r="D14" s="27">
        <f t="shared" si="0"/>
        <v>18.08850520019034</v>
      </c>
      <c r="E14" s="18">
        <f>E12+E13</f>
        <v>11375</v>
      </c>
      <c r="F14" s="18">
        <f>F12+F13</f>
        <v>8907</v>
      </c>
      <c r="G14" s="16">
        <f t="shared" si="5"/>
        <v>0.783032967032967</v>
      </c>
      <c r="H14" s="30">
        <f>H12+H13</f>
        <v>11215</v>
      </c>
      <c r="I14" s="16">
        <f t="shared" si="2"/>
        <v>0.985934065934066</v>
      </c>
      <c r="K14" s="11" t="s">
        <v>11</v>
      </c>
      <c r="L14" s="24"/>
      <c r="M14" s="1">
        <f>SUM(M5:M13)</f>
        <v>11046</v>
      </c>
      <c r="N14" s="1">
        <f>SUM(N5:N13)</f>
        <v>16739</v>
      </c>
      <c r="O14" s="1">
        <f aca="true" t="shared" si="6" ref="O14:P14">SUM(O5:O13)</f>
        <v>12382</v>
      </c>
      <c r="P14" s="1">
        <f t="shared" si="6"/>
        <v>9622</v>
      </c>
      <c r="Q14" s="12">
        <f t="shared" si="3"/>
        <v>0.7770957842028752</v>
      </c>
      <c r="R14" s="1">
        <f>SUM(R5:R13)</f>
        <v>12223</v>
      </c>
      <c r="S14" s="12">
        <f t="shared" si="4"/>
        <v>0.987158778872557</v>
      </c>
      <c r="U14">
        <v>100</v>
      </c>
    </row>
    <row r="16" spans="11:15" ht="15.75">
      <c r="K16" s="21" t="s">
        <v>22</v>
      </c>
      <c r="L16" s="21"/>
      <c r="O16">
        <f>E14-O14</f>
        <v>-1007</v>
      </c>
    </row>
    <row r="17" spans="11:18" ht="10.5" customHeight="1">
      <c r="K17" s="21" t="s">
        <v>23</v>
      </c>
      <c r="L17" s="21"/>
      <c r="R17" s="35">
        <f>H14-R14</f>
        <v>-1008</v>
      </c>
    </row>
    <row r="18" spans="11:12" ht="10.5" customHeight="1">
      <c r="K18" s="21"/>
      <c r="L18" s="21"/>
    </row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</sheetData>
  <mergeCells count="18">
    <mergeCell ref="I2:I3"/>
    <mergeCell ref="A2:A3"/>
    <mergeCell ref="B2:B3"/>
    <mergeCell ref="C2:C3"/>
    <mergeCell ref="D2:D3"/>
    <mergeCell ref="G2:G3"/>
    <mergeCell ref="H2:H3"/>
    <mergeCell ref="E2:E3"/>
    <mergeCell ref="F2:F3"/>
    <mergeCell ref="P2:P3"/>
    <mergeCell ref="Q2:Q3"/>
    <mergeCell ref="K2:K3"/>
    <mergeCell ref="R2:R3"/>
    <mergeCell ref="S2:S3"/>
    <mergeCell ref="L2:L3"/>
    <mergeCell ref="M2:M3"/>
    <mergeCell ref="N2:N3"/>
    <mergeCell ref="O2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2017-11-01T06:37:30Z</cp:lastPrinted>
  <dcterms:created xsi:type="dcterms:W3CDTF">2017-10-26T07:01:38Z</dcterms:created>
  <dcterms:modified xsi:type="dcterms:W3CDTF">2019-10-25T10:47:05Z</dcterms:modified>
  <cp:category/>
  <cp:version/>
  <cp:contentType/>
  <cp:contentStatus/>
</cp:coreProperties>
</file>