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15" windowWidth="9720" windowHeight="4290" tabRatio="595" activeTab="5"/>
  </bookViews>
  <sheets>
    <sheet name="пр.1, 2" sheetId="1" r:id="rId1"/>
    <sheet name="пр.3 доходы" sheetId="2" r:id="rId2"/>
    <sheet name="пр.4 Вед.стр" sheetId="3" r:id="rId3"/>
    <sheet name="пр.5 распр.БА" sheetId="4" r:id="rId4"/>
    <sheet name="пр.6-7" sheetId="5" r:id="rId5"/>
    <sheet name="источники1" sheetId="6" r:id="rId6"/>
  </sheets>
  <definedNames>
    <definedName name="_xlnm.Print_Area" localSheetId="2">'пр.4 Вед.стр'!$A$1:$H$89</definedName>
  </definedNames>
  <calcPr fullCalcOnLoad="1"/>
</workbook>
</file>

<file path=xl/sharedStrings.xml><?xml version="1.0" encoding="utf-8"?>
<sst xmlns="http://schemas.openxmlformats.org/spreadsheetml/2006/main" count="1608" uniqueCount="391">
  <si>
    <t>Вид расходов</t>
  </si>
  <si>
    <t>Жилищно-коммунальное хозяйство</t>
  </si>
  <si>
    <t>Раздел</t>
  </si>
  <si>
    <t>Подраздел</t>
  </si>
  <si>
    <t>Целевая статья</t>
  </si>
  <si>
    <t>Общегосударственные вопросы</t>
  </si>
  <si>
    <t>01</t>
  </si>
  <si>
    <t>04</t>
  </si>
  <si>
    <t>Национальная экономика</t>
  </si>
  <si>
    <t>08</t>
  </si>
  <si>
    <t>11</t>
  </si>
  <si>
    <t>05</t>
  </si>
  <si>
    <t>02</t>
  </si>
  <si>
    <t>09</t>
  </si>
  <si>
    <t>10</t>
  </si>
  <si>
    <t>Главные распорядители бюджетных средств</t>
  </si>
  <si>
    <t>03</t>
  </si>
  <si>
    <t xml:space="preserve">08 </t>
  </si>
  <si>
    <t>Национальная безопасность и правоохранительная деятельность</t>
  </si>
  <si>
    <t>Руководство и управление в сфере установленных функций органов гос.власти субъектов РФ органов местного самоуправления</t>
  </si>
  <si>
    <t>Глава муниципального образования</t>
  </si>
  <si>
    <t xml:space="preserve">Мероприятия по предупреждению и ликвидации последствий чрезвычайных ситуаций и стихийных бедствий </t>
  </si>
  <si>
    <t>Благоустройство</t>
  </si>
  <si>
    <t>№ п/п</t>
  </si>
  <si>
    <t>АДМИНИСТРАЦИЯ Кааламского сельского поселения</t>
  </si>
  <si>
    <t>007</t>
  </si>
  <si>
    <t>121</t>
  </si>
  <si>
    <t>122</t>
  </si>
  <si>
    <t>244</t>
  </si>
  <si>
    <t>851</t>
  </si>
  <si>
    <t>852</t>
  </si>
  <si>
    <t>Создание и обеспечение деятельности административных комиссий</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</si>
  <si>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</si>
  <si>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</si>
  <si>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</si>
  <si>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Другие вопросы в области национальной безопасности и правоохранительной деятельности</t>
  </si>
  <si>
    <t xml:space="preserve">03 </t>
  </si>
  <si>
    <t>1.1</t>
  </si>
  <si>
    <t>2.1</t>
  </si>
  <si>
    <t>3.1</t>
  </si>
  <si>
    <t>3.2</t>
  </si>
  <si>
    <t>4.1</t>
  </si>
  <si>
    <t>ИТОГО</t>
  </si>
  <si>
    <t>Наименование групп,подгрупп,статей,подстатей,элементов,программ(подпрограмм),кодов экономической классификации доходов</t>
  </si>
  <si>
    <t>Код бюджетной классификации Российской Федерации</t>
  </si>
  <si>
    <t>Администратор</t>
  </si>
  <si>
    <t>Группа</t>
  </si>
  <si>
    <t>Подгруппа</t>
  </si>
  <si>
    <t>Статья</t>
  </si>
  <si>
    <t>Подстатья</t>
  </si>
  <si>
    <t>Элемент</t>
  </si>
  <si>
    <t>I</t>
  </si>
  <si>
    <t>Налоговые и неналоговые, всего</t>
  </si>
  <si>
    <t>000</t>
  </si>
  <si>
    <t>1</t>
  </si>
  <si>
    <t>00</t>
  </si>
  <si>
    <t>0000</t>
  </si>
  <si>
    <t>1.</t>
  </si>
  <si>
    <t>Налог на доходы физических лиц, всего</t>
  </si>
  <si>
    <t>182</t>
  </si>
  <si>
    <t>110</t>
  </si>
  <si>
    <t>1.1.</t>
  </si>
  <si>
    <t>010</t>
  </si>
  <si>
    <t>1.2.</t>
  </si>
  <si>
    <t>030</t>
  </si>
  <si>
    <t>2.</t>
  </si>
  <si>
    <t>3.</t>
  </si>
  <si>
    <t>06</t>
  </si>
  <si>
    <t>3.1.</t>
  </si>
  <si>
    <t>3.2.</t>
  </si>
  <si>
    <t>Земельный налог в т.ч.</t>
  </si>
  <si>
    <t>4.</t>
  </si>
  <si>
    <t>001</t>
  </si>
  <si>
    <t>120</t>
  </si>
  <si>
    <t>14</t>
  </si>
  <si>
    <t>II</t>
  </si>
  <si>
    <t>Межбюджетные трансферты всего, в т.ч.</t>
  </si>
  <si>
    <t>2</t>
  </si>
  <si>
    <t>024</t>
  </si>
  <si>
    <t>ДОХОДЫ ВСЕГО</t>
  </si>
  <si>
    <t>Обеспечение первичных мер пожарной безопасности в границах населенных пунктов поселения</t>
  </si>
  <si>
    <t>Получение бюджетных кредитов от других бюджетов бюджетной системы Российской Федерации в валюте Российской Федерации</t>
  </si>
  <si>
    <t>-</t>
  </si>
  <si>
    <t>700</t>
  </si>
  <si>
    <t>710</t>
  </si>
  <si>
    <t>800</t>
  </si>
  <si>
    <t>810</t>
  </si>
  <si>
    <t>510</t>
  </si>
  <si>
    <t>610</t>
  </si>
  <si>
    <t>Изменение остатков средств на счетах по учету средств бюджета</t>
  </si>
  <si>
    <t>Иные источники внутреннего финансирования дефицитов бюджетов</t>
  </si>
  <si>
    <t>5</t>
  </si>
  <si>
    <t>Код мин-ва</t>
  </si>
  <si>
    <t>045</t>
  </si>
  <si>
    <t>Уплата налога на имущество и земельного налога</t>
  </si>
  <si>
    <t>Дорожное хозяйство (дорожные фонды)</t>
  </si>
  <si>
    <t>Массовый спорт</t>
  </si>
  <si>
    <t>040</t>
  </si>
  <si>
    <t>Налог на доходы физических лиц с доходов,  полученных физическими лицами в соответствии со статьей 228 Налогового Кодекса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</si>
  <si>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</si>
  <si>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</si>
  <si>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</si>
  <si>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</si>
  <si>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</si>
  <si>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</si>
  <si>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</si>
  <si>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6.</t>
  </si>
  <si>
    <t>№ пункта</t>
  </si>
  <si>
    <t xml:space="preserve">Наименование </t>
  </si>
  <si>
    <t>Код классификации источников финансирования дефицитов бюджетов Российской Федерации</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</si>
  <si>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</si>
  <si>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</si>
  <si>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</si>
  <si>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 xml:space="preserve">Погашение кредитов, предоставленных кредитными организациями в валюте Российской Федерации </t>
  </si>
  <si>
    <t xml:space="preserve">Бюджетные кредиты от других бюджетов бюджетной системы Российской Федерации </t>
  </si>
  <si>
    <t>2.1.</t>
  </si>
  <si>
    <t>2.2.</t>
  </si>
  <si>
    <t>Погашение бюджетных кредитов, полученных от других бюджетов бюджетной системы Российской Федерации в валюте Российской Федерации</t>
  </si>
  <si>
    <t>Увеличение остатков средств бюджетов</t>
  </si>
  <si>
    <t>500</t>
  </si>
  <si>
    <t>Увеличение прочих остатков средств бюджетов</t>
  </si>
  <si>
    <t>Уменьшение остатков средств бюджетов</t>
  </si>
  <si>
    <t>600</t>
  </si>
  <si>
    <t>Уменьшение прочих остатков средств бюджетов</t>
  </si>
  <si>
    <t>4.1.</t>
  </si>
  <si>
    <t>4.1.1.</t>
  </si>
  <si>
    <t>Доходы</t>
  </si>
  <si>
    <t>Расходы</t>
  </si>
  <si>
    <t>МГ</t>
  </si>
  <si>
    <t>Исполнение государственных и муниципальных гарантий в валюте Российской Федерации</t>
  </si>
  <si>
    <t>2.2</t>
  </si>
  <si>
    <t>2.3</t>
  </si>
  <si>
    <t>2.4</t>
  </si>
  <si>
    <t>100</t>
  </si>
  <si>
    <t>Выполнение функций финансового контроля</t>
  </si>
  <si>
    <t>540</t>
  </si>
  <si>
    <t>Социальная политика</t>
  </si>
  <si>
    <t>Социальное обеспечение населения</t>
  </si>
  <si>
    <t>321</t>
  </si>
  <si>
    <t>Резервные фонды</t>
  </si>
  <si>
    <t>дефицит</t>
  </si>
  <si>
    <t>033</t>
  </si>
  <si>
    <t>Имущественные налоги в т.ч</t>
  </si>
  <si>
    <t>621</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</si>
  <si>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</si>
  <si>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</si>
  <si>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043</t>
  </si>
  <si>
    <t>999</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</si>
  <si>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</si>
  <si>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</si>
  <si>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</si>
  <si>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Другие общегосударственные вопросы</t>
  </si>
  <si>
    <t>13</t>
  </si>
  <si>
    <t>Налог  на  имущество  физических   лиц, взимаемый  по  ставкам, применяемым к объектам налогообложения, расположенным в границах сельских поселений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</si>
  <si>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</si>
  <si>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Получение кредитов от кредитных организаций бюджетами сельских поселений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</si>
  <si>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</si>
  <si>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кредитных организаций в валюте Российской Федерации</t>
  </si>
  <si>
    <t>Увеличение прочих остатков денежных средств бюджетов сельских поселений</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</si>
  <si>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</si>
  <si>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</si>
  <si>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Исполнение муниципальных гарантий сельских поселений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</si>
  <si>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00 2 00 03000</t>
  </si>
  <si>
    <t>00 2 00 00000</t>
  </si>
  <si>
    <r>
      <t xml:space="preserve">00 2 </t>
    </r>
    <r>
      <rPr>
        <sz val="9"/>
        <color indexed="10"/>
        <rFont val="Times New Roman"/>
        <family val="1"/>
      </rPr>
      <t>00</t>
    </r>
    <r>
      <rPr>
        <sz val="9"/>
        <rFont val="Times New Roman"/>
        <family val="1"/>
      </rPr>
      <t xml:space="preserve"> 0300</t>
    </r>
    <r>
      <rPr>
        <sz val="9"/>
        <color indexed="10"/>
        <rFont val="Times New Roman"/>
        <family val="1"/>
      </rPr>
      <t>0</t>
    </r>
  </si>
  <si>
    <r>
      <t xml:space="preserve">14 0 </t>
    </r>
    <r>
      <rPr>
        <sz val="9"/>
        <color indexed="10"/>
        <rFont val="Times New Roman"/>
        <family val="1"/>
      </rPr>
      <t>00</t>
    </r>
    <r>
      <rPr>
        <sz val="9"/>
        <rFont val="Times New Roman"/>
        <family val="1"/>
      </rPr>
      <t xml:space="preserve"> 4214</t>
    </r>
    <r>
      <rPr>
        <sz val="9"/>
        <color indexed="10"/>
        <rFont val="Times New Roman"/>
        <family val="1"/>
      </rPr>
      <t xml:space="preserve">0 </t>
    </r>
  </si>
  <si>
    <r>
      <t xml:space="preserve">00 2 </t>
    </r>
    <r>
      <rPr>
        <sz val="9"/>
        <color indexed="10"/>
        <rFont val="Times New Roman"/>
        <family val="1"/>
      </rPr>
      <t xml:space="preserve">00 </t>
    </r>
    <r>
      <rPr>
        <sz val="9"/>
        <rFont val="Times New Roman"/>
        <family val="1"/>
      </rPr>
      <t>0400</t>
    </r>
    <r>
      <rPr>
        <sz val="9"/>
        <color indexed="10"/>
        <rFont val="Times New Roman"/>
        <family val="1"/>
      </rPr>
      <t>0</t>
    </r>
  </si>
  <si>
    <r>
      <t xml:space="preserve">00 2 </t>
    </r>
    <r>
      <rPr>
        <sz val="9"/>
        <color indexed="10"/>
        <rFont val="Times New Roman"/>
        <family val="1"/>
      </rPr>
      <t>00</t>
    </r>
    <r>
      <rPr>
        <sz val="9"/>
        <rFont val="Times New Roman"/>
        <family val="1"/>
      </rPr>
      <t xml:space="preserve"> 0400</t>
    </r>
    <r>
      <rPr>
        <sz val="9"/>
        <color indexed="10"/>
        <rFont val="Times New Roman"/>
        <family val="1"/>
      </rPr>
      <t>0</t>
    </r>
  </si>
  <si>
    <r>
      <t>00 2</t>
    </r>
    <r>
      <rPr>
        <sz val="9"/>
        <color indexed="10"/>
        <rFont val="Times New Roman"/>
        <family val="1"/>
      </rPr>
      <t xml:space="preserve"> 00</t>
    </r>
    <r>
      <rPr>
        <sz val="9"/>
        <rFont val="Times New Roman"/>
        <family val="1"/>
      </rPr>
      <t xml:space="preserve"> 0400</t>
    </r>
    <r>
      <rPr>
        <sz val="9"/>
        <color indexed="10"/>
        <rFont val="Times New Roman"/>
        <family val="1"/>
      </rPr>
      <t>0</t>
    </r>
  </si>
  <si>
    <r>
      <t xml:space="preserve">09 0 </t>
    </r>
    <r>
      <rPr>
        <sz val="9"/>
        <color indexed="10"/>
        <rFont val="Times New Roman"/>
        <family val="1"/>
      </rPr>
      <t>00</t>
    </r>
    <r>
      <rPr>
        <sz val="9"/>
        <rFont val="Times New Roman"/>
        <family val="1"/>
      </rPr>
      <t xml:space="preserve"> 0500</t>
    </r>
    <r>
      <rPr>
        <sz val="9"/>
        <color indexed="10"/>
        <rFont val="Times New Roman"/>
        <family val="1"/>
      </rPr>
      <t>0</t>
    </r>
  </si>
  <si>
    <r>
      <t xml:space="preserve">30 0 </t>
    </r>
    <r>
      <rPr>
        <sz val="9"/>
        <color indexed="10"/>
        <rFont val="Times New Roman"/>
        <family val="1"/>
      </rPr>
      <t xml:space="preserve">00 </t>
    </r>
    <r>
      <rPr>
        <sz val="9"/>
        <rFont val="Times New Roman"/>
        <family val="1"/>
      </rPr>
      <t>5118</t>
    </r>
    <r>
      <rPr>
        <sz val="9"/>
        <color indexed="10"/>
        <rFont val="Times New Roman"/>
        <family val="1"/>
      </rPr>
      <t>0</t>
    </r>
  </si>
  <si>
    <r>
      <t xml:space="preserve">30 0 </t>
    </r>
    <r>
      <rPr>
        <sz val="9"/>
        <color indexed="10"/>
        <rFont val="Times New Roman"/>
        <family val="1"/>
      </rPr>
      <t xml:space="preserve">00 </t>
    </r>
    <r>
      <rPr>
        <sz val="9"/>
        <rFont val="Times New Roman"/>
        <family val="1"/>
      </rPr>
      <t>0000</t>
    </r>
    <r>
      <rPr>
        <sz val="9"/>
        <color indexed="10"/>
        <rFont val="Times New Roman"/>
        <family val="1"/>
      </rPr>
      <t>0</t>
    </r>
  </si>
  <si>
    <r>
      <t xml:space="preserve">21 8 </t>
    </r>
    <r>
      <rPr>
        <sz val="9"/>
        <color indexed="10"/>
        <rFont val="Times New Roman"/>
        <family val="1"/>
      </rPr>
      <t xml:space="preserve">00 </t>
    </r>
    <r>
      <rPr>
        <sz val="9"/>
        <rFont val="Times New Roman"/>
        <family val="1"/>
      </rPr>
      <t>0000</t>
    </r>
    <r>
      <rPr>
        <sz val="9"/>
        <color indexed="10"/>
        <rFont val="Times New Roman"/>
        <family val="1"/>
      </rPr>
      <t>0</t>
    </r>
  </si>
  <si>
    <r>
      <t xml:space="preserve">2 47 </t>
    </r>
    <r>
      <rPr>
        <sz val="9"/>
        <color indexed="10"/>
        <rFont val="Times New Roman"/>
        <family val="1"/>
      </rPr>
      <t>00</t>
    </r>
    <r>
      <rPr>
        <sz val="9"/>
        <rFont val="Times New Roman"/>
        <family val="1"/>
      </rPr>
      <t xml:space="preserve"> 0000</t>
    </r>
    <r>
      <rPr>
        <sz val="9"/>
        <color indexed="10"/>
        <rFont val="Times New Roman"/>
        <family val="1"/>
      </rPr>
      <t>0</t>
    </r>
  </si>
  <si>
    <r>
      <t xml:space="preserve">24 7 </t>
    </r>
    <r>
      <rPr>
        <sz val="9"/>
        <color indexed="10"/>
        <rFont val="Times New Roman"/>
        <family val="1"/>
      </rPr>
      <t>00</t>
    </r>
    <r>
      <rPr>
        <sz val="9"/>
        <rFont val="Times New Roman"/>
        <family val="1"/>
      </rPr>
      <t xml:space="preserve"> 0000</t>
    </r>
    <r>
      <rPr>
        <sz val="9"/>
        <color indexed="10"/>
        <rFont val="Times New Roman"/>
        <family val="1"/>
      </rPr>
      <t>0</t>
    </r>
  </si>
  <si>
    <t>Группа подвида доходов</t>
  </si>
  <si>
    <t>Аналит.группа подвида доходов</t>
  </si>
  <si>
    <t>870</t>
  </si>
  <si>
    <t>129</t>
  </si>
  <si>
    <r>
      <t xml:space="preserve">02 2 </t>
    </r>
    <r>
      <rPr>
        <sz val="9"/>
        <color indexed="10"/>
        <rFont val="Times New Roman"/>
        <family val="1"/>
      </rPr>
      <t xml:space="preserve">00 </t>
    </r>
    <r>
      <rPr>
        <sz val="9"/>
        <rFont val="Times New Roman"/>
        <family val="1"/>
      </rPr>
      <t>80070</t>
    </r>
  </si>
  <si>
    <r>
      <t xml:space="preserve">07 0 </t>
    </r>
    <r>
      <rPr>
        <sz val="9"/>
        <color indexed="10"/>
        <rFont val="Times New Roman"/>
        <family val="1"/>
      </rPr>
      <t xml:space="preserve">00 </t>
    </r>
    <r>
      <rPr>
        <sz val="9"/>
        <rFont val="Times New Roman"/>
        <family val="1"/>
      </rPr>
      <t>05000</t>
    </r>
  </si>
  <si>
    <t xml:space="preserve">14 0 00 00000 </t>
  </si>
  <si>
    <r>
      <t xml:space="preserve">60 0 </t>
    </r>
    <r>
      <rPr>
        <sz val="9"/>
        <color indexed="10"/>
        <rFont val="Times New Roman"/>
        <family val="1"/>
      </rPr>
      <t xml:space="preserve">00 </t>
    </r>
    <r>
      <rPr>
        <sz val="9"/>
        <rFont val="Times New Roman"/>
        <family val="1"/>
      </rPr>
      <t>0100</t>
    </r>
    <r>
      <rPr>
        <sz val="9"/>
        <color indexed="10"/>
        <rFont val="Times New Roman"/>
        <family val="1"/>
      </rPr>
      <t>0</t>
    </r>
  </si>
  <si>
    <r>
      <t xml:space="preserve">60 0 </t>
    </r>
    <r>
      <rPr>
        <sz val="9"/>
        <color indexed="10"/>
        <rFont val="Times New Roman"/>
        <family val="1"/>
      </rPr>
      <t xml:space="preserve">00 </t>
    </r>
    <r>
      <rPr>
        <sz val="9"/>
        <rFont val="Times New Roman"/>
        <family val="1"/>
      </rPr>
      <t>0500</t>
    </r>
    <r>
      <rPr>
        <sz val="9"/>
        <color indexed="10"/>
        <rFont val="Times New Roman"/>
        <family val="1"/>
      </rPr>
      <t>0</t>
    </r>
  </si>
  <si>
    <r>
      <t xml:space="preserve">44 9 </t>
    </r>
    <r>
      <rPr>
        <sz val="9"/>
        <color indexed="10"/>
        <rFont val="Times New Roman"/>
        <family val="1"/>
      </rPr>
      <t xml:space="preserve">00 </t>
    </r>
    <r>
      <rPr>
        <sz val="9"/>
        <rFont val="Times New Roman"/>
        <family val="1"/>
      </rPr>
      <t>0000</t>
    </r>
    <r>
      <rPr>
        <sz val="9"/>
        <color indexed="10"/>
        <rFont val="Times New Roman"/>
        <family val="1"/>
      </rPr>
      <t>0</t>
    </r>
  </si>
  <si>
    <r>
      <t xml:space="preserve">51 2 </t>
    </r>
    <r>
      <rPr>
        <sz val="9"/>
        <color indexed="10"/>
        <rFont val="Times New Roman"/>
        <family val="1"/>
      </rPr>
      <t xml:space="preserve">00 </t>
    </r>
    <r>
      <rPr>
        <sz val="9"/>
        <rFont val="Times New Roman"/>
        <family val="1"/>
      </rPr>
      <t>0000</t>
    </r>
    <r>
      <rPr>
        <sz val="9"/>
        <color indexed="10"/>
        <rFont val="Times New Roman"/>
        <family val="1"/>
      </rPr>
      <t>0</t>
    </r>
  </si>
  <si>
    <r>
      <t xml:space="preserve">33 9 </t>
    </r>
    <r>
      <rPr>
        <sz val="9"/>
        <color indexed="10"/>
        <rFont val="Times New Roman"/>
        <family val="1"/>
      </rPr>
      <t xml:space="preserve">00 </t>
    </r>
    <r>
      <rPr>
        <sz val="9"/>
        <rFont val="Times New Roman"/>
        <family val="1"/>
      </rPr>
      <t>0000</t>
    </r>
    <r>
      <rPr>
        <sz val="9"/>
        <color indexed="10"/>
        <rFont val="Times New Roman"/>
        <family val="1"/>
      </rPr>
      <t>0</t>
    </r>
  </si>
  <si>
    <t>07</t>
  </si>
  <si>
    <t>Уплата  иных платежей</t>
  </si>
  <si>
    <t>853</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</si>
  <si>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</si>
  <si>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</si>
  <si>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1.3.</t>
  </si>
  <si>
    <t>1.4.</t>
  </si>
  <si>
    <t>1.5.</t>
  </si>
  <si>
    <t>1.6.</t>
  </si>
  <si>
    <t>1.7.</t>
  </si>
  <si>
    <t>1.8.</t>
  </si>
  <si>
    <t>7.</t>
  </si>
  <si>
    <t>8.</t>
  </si>
  <si>
    <t>9.</t>
  </si>
  <si>
    <t>Прочая закупка товаров, работ и услуг для обеспечения государственных (муниципальных) нужд</t>
  </si>
  <si>
    <t>Налог на доход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РФ</t>
  </si>
  <si>
    <t>Ремонт дорог</t>
  </si>
  <si>
    <t>25</t>
  </si>
  <si>
    <t>555</t>
  </si>
  <si>
    <t>Единый сельхозналог</t>
  </si>
  <si>
    <t>4.1.2.</t>
  </si>
  <si>
    <t xml:space="preserve"> 4.2</t>
  </si>
  <si>
    <t>4.2.2.</t>
  </si>
  <si>
    <t>4.2.3.</t>
  </si>
  <si>
    <t>4.2.4.</t>
  </si>
  <si>
    <t>15</t>
  </si>
  <si>
    <t>30</t>
  </si>
  <si>
    <t>35</t>
  </si>
  <si>
    <t>118</t>
  </si>
  <si>
    <t>Прочие безвозмездные поступления в бюджеты сельских поселений</t>
  </si>
  <si>
    <t>180</t>
  </si>
  <si>
    <t>4.2.1.</t>
  </si>
  <si>
    <r>
      <t>Погашение бюджетами  сельских поселений кредитов</t>
    </r>
    <r>
      <rPr>
        <b/>
        <sz val="8"/>
        <rFont val="Times New Roman"/>
        <family val="1"/>
      </rPr>
      <t xml:space="preserve"> </t>
    </r>
    <r>
      <rPr>
        <sz val="8"/>
        <rFont val="Times New Roman"/>
        <family val="1"/>
      </rPr>
      <t>от других бюджетов бюджетной системы Российской Федерации в валюте Российской Федерации</t>
    </r>
  </si>
  <si>
    <t>Образование</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</si>
  <si>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</si>
  <si>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9суммы денежных взысканий(штрафов) по соответ.платежу согл.законодательства РФ</t>
  </si>
  <si>
    <t>1.9.</t>
  </si>
  <si>
    <t>Невыясненные поступления, зачисляемые в бюджеты сельских поселений</t>
  </si>
  <si>
    <t xml:space="preserve"> Сумма, тыс. руб. 2020г</t>
  </si>
  <si>
    <r>
      <t>0</t>
    </r>
    <r>
      <rPr>
        <sz val="7"/>
        <color indexed="10"/>
        <rFont val="Arial"/>
        <family val="2"/>
      </rPr>
      <t>2</t>
    </r>
    <r>
      <rPr>
        <sz val="7"/>
        <rFont val="Arial"/>
        <family val="2"/>
      </rPr>
      <t>0</t>
    </r>
  </si>
  <si>
    <r>
      <t>0</t>
    </r>
    <r>
      <rPr>
        <sz val="7"/>
        <color indexed="10"/>
        <rFont val="Arial"/>
        <family val="2"/>
      </rPr>
      <t>1</t>
    </r>
    <r>
      <rPr>
        <sz val="7"/>
        <rFont val="Arial"/>
        <family val="2"/>
      </rPr>
      <t>0</t>
    </r>
  </si>
  <si>
    <r>
      <t>0</t>
    </r>
    <r>
      <rPr>
        <sz val="7"/>
        <color indexed="10"/>
        <rFont val="Arial"/>
        <family val="2"/>
      </rPr>
      <t>3</t>
    </r>
    <r>
      <rPr>
        <sz val="7"/>
        <rFont val="Arial"/>
        <family val="2"/>
      </rPr>
      <t>0</t>
    </r>
  </si>
  <si>
    <r>
      <t>0</t>
    </r>
    <r>
      <rPr>
        <sz val="7"/>
        <color indexed="10"/>
        <rFont val="Arial"/>
        <family val="2"/>
      </rPr>
      <t>4</t>
    </r>
    <r>
      <rPr>
        <sz val="7"/>
        <rFont val="Arial"/>
        <family val="2"/>
      </rPr>
      <t>0</t>
    </r>
  </si>
  <si>
    <r>
      <t>0</t>
    </r>
    <r>
      <rPr>
        <sz val="7"/>
        <color indexed="10"/>
        <rFont val="Arial"/>
        <family val="2"/>
      </rPr>
      <t>33</t>
    </r>
  </si>
  <si>
    <r>
      <t>0</t>
    </r>
    <r>
      <rPr>
        <sz val="7"/>
        <color indexed="10"/>
        <rFont val="Arial Cyr"/>
        <family val="0"/>
      </rPr>
      <t>43</t>
    </r>
  </si>
  <si>
    <r>
      <rPr>
        <sz val="7"/>
        <color indexed="10"/>
        <rFont val="Arial"/>
        <family val="2"/>
      </rPr>
      <t>23</t>
    </r>
    <r>
      <rPr>
        <sz val="7"/>
        <rFont val="Arial"/>
        <family val="2"/>
      </rPr>
      <t>0</t>
    </r>
  </si>
  <si>
    <r>
      <rPr>
        <sz val="7"/>
        <color indexed="10"/>
        <rFont val="Arial"/>
        <family val="2"/>
      </rPr>
      <t>24</t>
    </r>
    <r>
      <rPr>
        <sz val="7"/>
        <rFont val="Arial"/>
        <family val="2"/>
      </rPr>
      <t>0</t>
    </r>
  </si>
  <si>
    <r>
      <rPr>
        <sz val="7"/>
        <color indexed="10"/>
        <rFont val="Arial"/>
        <family val="2"/>
      </rPr>
      <t>25</t>
    </r>
    <r>
      <rPr>
        <sz val="7"/>
        <rFont val="Arial"/>
        <family val="2"/>
      </rPr>
      <t>0</t>
    </r>
  </si>
  <si>
    <r>
      <rPr>
        <sz val="7"/>
        <color indexed="10"/>
        <rFont val="Arial"/>
        <family val="2"/>
      </rPr>
      <t>26</t>
    </r>
    <r>
      <rPr>
        <sz val="7"/>
        <rFont val="Arial"/>
        <family val="2"/>
      </rPr>
      <t>0</t>
    </r>
  </si>
  <si>
    <t xml:space="preserve">Всего расходы 2020г </t>
  </si>
  <si>
    <t>5.1</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</si>
  <si>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</si>
  <si>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</si>
  <si>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Иные выплаты персоналу государственных (муниципальных) органов, за исключением фонда оплаты труда</t>
  </si>
  <si>
    <t>Резервные средства (Резервный фонд Администрации КСП)</t>
  </si>
  <si>
    <t>Защита населения и территории от чрезвычайных ситуаций природного и техногенного характера, гражданская оборона</t>
  </si>
  <si>
    <t xml:space="preserve">Молодежная политика </t>
  </si>
  <si>
    <t xml:space="preserve">Культура, кинематография </t>
  </si>
  <si>
    <t>Культура</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</si>
  <si>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</si>
  <si>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Пособия, компенсации и иные социальные выплаты гражданам, кроме публичных нормативных обязательств (Предоставление адресной материальной помощи гражданам (семьям), оказавшимся в трудной жизненной ситуации)</t>
  </si>
  <si>
    <t>Физическая культура и спорт</t>
  </si>
  <si>
    <t>Прочая закупка товаров, работ и услуг для обеспечения государственных (муниципальных) нужд (Уличное  освещение)</t>
  </si>
  <si>
    <t>Прочая закупка товаров, работ и услуг для обеспечения государственных (муниципальных) нужд ( мероприятия по благоустройству )</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</si>
  <si>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</si>
  <si>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</si>
  <si>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</si>
  <si>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Иные межбюджетные трансферты</t>
  </si>
  <si>
    <t>Прочие поступления от денежных взысканий (штрафов) и иных сумм в возмещение ущерба, зачисляемые в бюджеты сельских поселений</t>
  </si>
  <si>
    <t>Прочие доходы от компенсации затрат бюджетов сельских поселений</t>
  </si>
  <si>
    <t>995</t>
  </si>
  <si>
    <t>130</t>
  </si>
  <si>
    <t>90</t>
  </si>
  <si>
    <t>050</t>
  </si>
  <si>
    <t>17</t>
  </si>
  <si>
    <r>
      <t xml:space="preserve">00 2 </t>
    </r>
    <r>
      <rPr>
        <sz val="9"/>
        <color indexed="10"/>
        <rFont val="Times New Roman"/>
        <family val="1"/>
      </rPr>
      <t>00</t>
    </r>
    <r>
      <rPr>
        <sz val="9"/>
        <rFont val="Times New Roman"/>
        <family val="1"/>
      </rPr>
      <t xml:space="preserve"> 4317</t>
    </r>
    <r>
      <rPr>
        <sz val="9"/>
        <color indexed="10"/>
        <rFont val="Times New Roman"/>
        <family val="1"/>
      </rPr>
      <t>0</t>
    </r>
  </si>
  <si>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</si>
  <si>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на обеспечение деятельности законодательных (представительных) органов  местного самоуправления</t>
  </si>
  <si>
    <r>
      <t xml:space="preserve">00 2 </t>
    </r>
    <r>
      <rPr>
        <sz val="9"/>
        <color indexed="10"/>
        <rFont val="Times New Roman"/>
        <family val="1"/>
      </rPr>
      <t xml:space="preserve">00 </t>
    </r>
    <r>
      <rPr>
        <sz val="9"/>
        <rFont val="Times New Roman"/>
        <family val="1"/>
      </rPr>
      <t>1200</t>
    </r>
    <r>
      <rPr>
        <sz val="9"/>
        <color indexed="10"/>
        <rFont val="Times New Roman"/>
        <family val="1"/>
      </rPr>
      <t>0</t>
    </r>
  </si>
  <si>
    <t>123</t>
  </si>
  <si>
    <t>Исполнение судебных актов</t>
  </si>
  <si>
    <t>831</t>
  </si>
  <si>
    <r>
      <t xml:space="preserve">44 9 </t>
    </r>
    <r>
      <rPr>
        <sz val="9"/>
        <color indexed="10"/>
        <rFont val="Times New Roman"/>
        <family val="1"/>
      </rPr>
      <t xml:space="preserve">00 </t>
    </r>
    <r>
      <rPr>
        <sz val="9"/>
        <rFont val="Times New Roman"/>
        <family val="1"/>
      </rPr>
      <t>4325</t>
    </r>
    <r>
      <rPr>
        <sz val="9"/>
        <color indexed="10"/>
        <rFont val="Times New Roman"/>
        <family val="1"/>
      </rPr>
      <t>0</t>
    </r>
  </si>
  <si>
    <r>
      <t xml:space="preserve">44 9 </t>
    </r>
    <r>
      <rPr>
        <sz val="9"/>
        <color indexed="10"/>
        <rFont val="Times New Roman"/>
        <family val="1"/>
      </rPr>
      <t xml:space="preserve">00 </t>
    </r>
    <r>
      <rPr>
        <sz val="9"/>
        <rFont val="Times New Roman"/>
        <family val="1"/>
      </rPr>
      <t>S325</t>
    </r>
    <r>
      <rPr>
        <sz val="9"/>
        <color indexed="10"/>
        <rFont val="Times New Roman"/>
        <family val="1"/>
      </rPr>
      <t>0</t>
    </r>
  </si>
  <si>
    <t>2020г Сумма</t>
  </si>
  <si>
    <t>МБТ</t>
  </si>
  <si>
    <t xml:space="preserve">субвенции на осуществление полномочий по первичному воинскому учету на территориях, где отсутствуют военные комиссариаты </t>
  </si>
  <si>
    <t>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t>
  </si>
  <si>
    <t>150</t>
  </si>
  <si>
    <r>
      <t xml:space="preserve">50 9 </t>
    </r>
    <r>
      <rPr>
        <sz val="9"/>
        <color indexed="10"/>
        <rFont val="Times New Roman"/>
        <family val="1"/>
      </rPr>
      <t>00</t>
    </r>
    <r>
      <rPr>
        <sz val="9"/>
        <rFont val="Times New Roman"/>
        <family val="1"/>
      </rPr>
      <t xml:space="preserve"> 00000</t>
    </r>
  </si>
  <si>
    <r>
      <t xml:space="preserve">44 8 </t>
    </r>
    <r>
      <rPr>
        <sz val="9"/>
        <color indexed="10"/>
        <rFont val="Times New Roman"/>
        <family val="1"/>
      </rPr>
      <t>00</t>
    </r>
    <r>
      <rPr>
        <sz val="9"/>
        <rFont val="Times New Roman"/>
        <family val="1"/>
      </rPr>
      <t xml:space="preserve"> 0000</t>
    </r>
    <r>
      <rPr>
        <sz val="9"/>
        <color indexed="10"/>
        <rFont val="Times New Roman"/>
        <family val="1"/>
      </rPr>
      <t>0</t>
    </r>
  </si>
  <si>
    <t>Арендная плата за пользование имуществом</t>
  </si>
  <si>
    <r>
      <t xml:space="preserve">09 0 </t>
    </r>
    <r>
      <rPr>
        <sz val="9"/>
        <color indexed="10"/>
        <rFont val="Times New Roman"/>
        <family val="1"/>
      </rPr>
      <t>00</t>
    </r>
    <r>
      <rPr>
        <sz val="9"/>
        <rFont val="Times New Roman"/>
        <family val="1"/>
      </rPr>
      <t xml:space="preserve"> 0500</t>
    </r>
    <r>
      <rPr>
        <sz val="9"/>
        <color indexed="10"/>
        <rFont val="Times New Roman"/>
        <family val="1"/>
      </rPr>
      <t>1</t>
    </r>
  </si>
  <si>
    <r>
      <t xml:space="preserve">50 9 </t>
    </r>
    <r>
      <rPr>
        <sz val="9"/>
        <color indexed="10"/>
        <rFont val="Times New Roman"/>
        <family val="1"/>
      </rPr>
      <t>00</t>
    </r>
    <r>
      <rPr>
        <sz val="9"/>
        <rFont val="Times New Roman"/>
        <family val="1"/>
      </rPr>
      <t xml:space="preserve"> 43180</t>
    </r>
  </si>
  <si>
    <r>
      <t xml:space="preserve">50 9 </t>
    </r>
    <r>
      <rPr>
        <sz val="9"/>
        <color indexed="10"/>
        <rFont val="Times New Roman"/>
        <family val="1"/>
      </rPr>
      <t>00</t>
    </r>
    <r>
      <rPr>
        <sz val="9"/>
        <rFont val="Times New Roman"/>
        <family val="1"/>
      </rPr>
      <t xml:space="preserve"> S3180</t>
    </r>
  </si>
  <si>
    <t>Прочая закупка товаров, работ и услуг для обеспечения государственных (муниципальных) нужд ( местные инициативы за счет средств бюджета РК)</t>
  </si>
  <si>
    <r>
      <t xml:space="preserve">90 0 </t>
    </r>
    <r>
      <rPr>
        <sz val="9"/>
        <color indexed="10"/>
        <rFont val="Times New Roman"/>
        <family val="1"/>
      </rPr>
      <t xml:space="preserve">00 </t>
    </r>
    <r>
      <rPr>
        <sz val="9"/>
        <rFont val="Times New Roman"/>
        <family val="1"/>
      </rPr>
      <t>43140</t>
    </r>
  </si>
  <si>
    <t>Прочая закупка товаров, работ и услуг для обеспечения государственных (муниципальных) нужд ( местные инициативы за счет средств местного бюджета)</t>
  </si>
  <si>
    <r>
      <t xml:space="preserve">90 0 </t>
    </r>
    <r>
      <rPr>
        <sz val="9"/>
        <color indexed="10"/>
        <rFont val="Times New Roman"/>
        <family val="1"/>
      </rPr>
      <t xml:space="preserve">00 </t>
    </r>
    <r>
      <rPr>
        <sz val="9"/>
        <rFont val="Times New Roman"/>
        <family val="1"/>
      </rPr>
      <t>S3140</t>
    </r>
  </si>
  <si>
    <t>Прочая закупка товаров, работ и услуг для обеспечения государственных (муниципальных) нужд ( местные инициативы за счет привлеченных средств)</t>
  </si>
  <si>
    <r>
      <t xml:space="preserve">90 1 </t>
    </r>
    <r>
      <rPr>
        <sz val="9"/>
        <color indexed="10"/>
        <rFont val="Times New Roman"/>
        <family val="1"/>
      </rPr>
      <t>00S</t>
    </r>
    <r>
      <rPr>
        <sz val="9"/>
        <rFont val="Times New Roman"/>
        <family val="1"/>
      </rPr>
      <t>3140</t>
    </r>
  </si>
  <si>
    <r>
      <t xml:space="preserve">90 0 </t>
    </r>
    <r>
      <rPr>
        <sz val="9"/>
        <color indexed="10"/>
        <rFont val="Times New Roman"/>
        <family val="1"/>
      </rPr>
      <t xml:space="preserve">F2 </t>
    </r>
    <r>
      <rPr>
        <sz val="9"/>
        <rFont val="Times New Roman"/>
        <family val="1"/>
      </rPr>
      <t>5555</t>
    </r>
    <r>
      <rPr>
        <sz val="9"/>
        <color indexed="10"/>
        <rFont val="Times New Roman"/>
        <family val="1"/>
      </rPr>
      <t>0</t>
    </r>
  </si>
  <si>
    <r>
      <t xml:space="preserve">90 1 </t>
    </r>
    <r>
      <rPr>
        <sz val="9"/>
        <color indexed="10"/>
        <rFont val="Times New Roman"/>
        <family val="1"/>
      </rPr>
      <t>F2 5</t>
    </r>
    <r>
      <rPr>
        <sz val="9"/>
        <rFont val="Times New Roman"/>
        <family val="1"/>
      </rPr>
      <t>555</t>
    </r>
    <r>
      <rPr>
        <sz val="9"/>
        <color indexed="10"/>
        <rFont val="Times New Roman"/>
        <family val="1"/>
      </rPr>
      <t>0</t>
    </r>
  </si>
  <si>
    <t>Уплата прочих налогов, сборов (трансп.налог)</t>
  </si>
  <si>
    <t>576</t>
  </si>
  <si>
    <t>49</t>
  </si>
  <si>
    <r>
      <t xml:space="preserve">90 0 </t>
    </r>
    <r>
      <rPr>
        <sz val="9"/>
        <color indexed="10"/>
        <rFont val="Times New Roman"/>
        <family val="1"/>
      </rPr>
      <t>00 L5763</t>
    </r>
  </si>
  <si>
    <r>
      <t xml:space="preserve">90 0 </t>
    </r>
    <r>
      <rPr>
        <sz val="9"/>
        <color indexed="10"/>
        <rFont val="Times New Roman"/>
        <family val="1"/>
      </rPr>
      <t>01 L5763</t>
    </r>
  </si>
  <si>
    <t>Дотации бюджетам сельских поселений на выравнивание бюджетной обеспеченности из бюджета субъекта Российской Федерации</t>
  </si>
  <si>
    <t>Субсидии бюджетам сельских поселений на реализацию программ формирования современной городской среды</t>
  </si>
  <si>
    <t>Субсидии бюджетам сельских поселений на обеспечение комплексного развития сельских территорий</t>
  </si>
  <si>
    <t>Прочая закупка товаров, работ и услуг для обеспечения государственных (муниципальных) нужд (мероприятия по обеспечению комплексного развитие сельских территорий)(благоустройство сельских территорий) за счет средств бюджета РК и ФБ</t>
  </si>
  <si>
    <t>Прочая закупка товаров, работ и услуг для обеспечения государственных (муниципальных) нужд (мероприятия по обеспечению комплексного развитие сельских территорий) (благоустройство сельских территорий) за счет средств местного бюджета)</t>
  </si>
  <si>
    <t>Прочая закупка товаров, работ и услуг для обеспечения государственных (муниципальных) нужд (мероприятия по обеспечению комплексного развитие сельских территорий)(благоустройство сельских территорий)  за счет средств от иных источников финансирования)</t>
  </si>
  <si>
    <t>Прочая закупка товаров, работ и услуг для обеспечения государственных (муниципальных) нужд ( реализация программы формирования современной городской среды за счет средств бюджета РК и ФБ )</t>
  </si>
  <si>
    <t>Прочая закупка товаров, работ и услуг для обеспечения государственных (муниципальных) нужд  (  реализация программы формирования современной городской среды за счет средств местного бюджета )</t>
  </si>
  <si>
    <t>Прочая закупка товаров, работ и услуг для обеспечения государственных (муниципальных) нужд  (  реализация программы формирования современной городской среды за счет средств от иных источников финансирования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</si>
  <si>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работ)(за счет средств бюджета РК)</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</si>
  <si>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работ)(софин. за счет средств местного бюджета)</t>
  </si>
  <si>
    <t xml:space="preserve">Прочие субсидии бюджетам сельских поселений
</t>
  </si>
  <si>
    <t>29</t>
  </si>
  <si>
    <t>Прочие МБТ передаваемые бюджетам сельских поселений</t>
  </si>
  <si>
    <t>Наименование главного администратора доходов и вида (подвида) доходов бюджета Кааламского сельского поселения</t>
  </si>
  <si>
    <t>источников  финансирования дифицита бюджета</t>
  </si>
  <si>
    <t>Наименование главного администратора источников  финансирования дифицита бюджета Кааламского сельского поселения</t>
  </si>
  <si>
    <t>главного администратора доходов</t>
  </si>
  <si>
    <t>доходов бюджета</t>
  </si>
  <si>
    <t>Администрация Кааламского сельского поселения</t>
  </si>
  <si>
    <t>01 02 00 00 10 0000 710</t>
  </si>
  <si>
    <t>01 02 00 00 10 0000 810</t>
  </si>
  <si>
    <t>Погашение бюджетами сельских поселений кредитов от кредитных организаций в валюте Российской Федерации</t>
  </si>
  <si>
    <t xml:space="preserve"> 1 11 09045 10 0000 120</t>
  </si>
  <si>
    <t>01 03 01 00 10 0000 710</t>
  </si>
  <si>
    <t>113 02995 10 0000 130</t>
  </si>
  <si>
    <t>01 03 01 00 10 0000 810</t>
  </si>
  <si>
    <t>Погашение бюджетами сельских поселений кредитов от других бюджетов бюджетной системы Российской Федерации в валюте Российской Федерации</t>
  </si>
  <si>
    <t>1 16 51040 02 0000 140</t>
  </si>
  <si>
    <t>01 05 02 01 10 0000 510</t>
  </si>
  <si>
    <t>1 16 90050 10 0000 140</t>
  </si>
  <si>
    <t>01 05 02 01 10 0000 610</t>
  </si>
  <si>
    <t xml:space="preserve"> 1 17 01050 10 0000 180</t>
  </si>
  <si>
    <t>01 06 04 01 10 0000 810</t>
  </si>
  <si>
    <t xml:space="preserve"> 2 02 15001 10 0000 150</t>
  </si>
  <si>
    <t>Дотации бюджетам сельских поселений на выравнивание бюджетной обеспеченности</t>
  </si>
  <si>
    <t>2 02 25555 10 0000 150</t>
  </si>
  <si>
    <t>Субсидии бюджетам поселений на поддержку гос.программ субъектов РФ и муниципальных программ формирования современной городской среды</t>
  </si>
  <si>
    <t>Субсидия на реализацию мероприятий по устойчивому развитию сельских территорий (грантовая поддержка местных инициатив граждан, проживающих в сельской местности)</t>
  </si>
  <si>
    <t>2 02 29999 10 0000 150</t>
  </si>
  <si>
    <t xml:space="preserve"> 2 02 30024 10 0000 150</t>
  </si>
  <si>
    <t>2 02 35118 10 0000 150</t>
  </si>
  <si>
    <t xml:space="preserve"> 2 02 49999 10 0000 150</t>
  </si>
  <si>
    <t>Прочие межбюджетные трансферты, передаваемые бюджетам сельских поселений</t>
  </si>
  <si>
    <t>2 02 90054 10 0000 150</t>
  </si>
  <si>
    <t>Прочие безвозмездные поступления в бюджеты сельских поселений от бюджетов муниципальных районов</t>
  </si>
  <si>
    <t xml:space="preserve"> 2 07 05030 10 0000 150</t>
  </si>
  <si>
    <t xml:space="preserve"> 2 08 05000 10 0000 150</t>
  </si>
  <si>
    <t>Перечисление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 же сумм процентов за несвоевременное осуществление такого возврата и процентов, начисленных на излишне взысканные суммы</t>
  </si>
  <si>
    <t xml:space="preserve">Управление Федерального казначейства  </t>
  </si>
  <si>
    <t>1 03 02231 01 0000 110</t>
  </si>
  <si>
    <t>1 03 02241 01 0000 110</t>
  </si>
  <si>
    <t>1 03 02251 01 0000 110</t>
  </si>
  <si>
    <t>1 03 02261 01 0000 110</t>
  </si>
  <si>
    <t>Инспекция федеральной налоговой службы</t>
  </si>
  <si>
    <t xml:space="preserve"> 1 01 02010 01 0000 110</t>
  </si>
  <si>
    <t xml:space="preserve">  1 01 02020 01 0000 110</t>
  </si>
  <si>
    <t xml:space="preserve">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</si>
  <si>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</si>
  <si>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1 05 03010 01 0000 110</t>
  </si>
  <si>
    <t>Единый сельскохозяйственный налог (пени по соответствующему платежу)</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</si>
  <si>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</si>
  <si>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</si>
  <si>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1 06 06033 10 0000 110</t>
  </si>
  <si>
    <t>1 06 06043 10 0000 110</t>
  </si>
  <si>
    <t>Земельный налог с физических лиц обладающих земельным участком,  расположенным в границах сельских  поселений</t>
  </si>
  <si>
    <t>804</t>
  </si>
  <si>
    <t>Министерство экономического развития Республики Карелия</t>
  </si>
  <si>
    <t>1 16 33050 10 0000 140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</si>
  <si>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</si>
  <si>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2 02 25576 10 0000 150</t>
  </si>
  <si>
    <t>Прочие МБТ передаваемые бюджетам сельских поселений (в т.ч.повыш.ФОТ культ)</t>
  </si>
  <si>
    <t xml:space="preserve"> 2 02 455550 10 0000 150</t>
  </si>
  <si>
    <t>Межбюджетные трансферты, передаваемые бюджетам сельских поселений за достижение показателей деятельности органов исполнительной власти субъектов Российской Федерации</t>
  </si>
  <si>
    <t>45</t>
  </si>
  <si>
    <t>550</t>
  </si>
  <si>
    <r>
      <t xml:space="preserve">00 2 </t>
    </r>
    <r>
      <rPr>
        <sz val="9"/>
        <color indexed="10"/>
        <rFont val="Times New Roman"/>
        <family val="1"/>
      </rPr>
      <t xml:space="preserve">00 </t>
    </r>
    <r>
      <rPr>
        <sz val="9"/>
        <rFont val="Times New Roman"/>
        <family val="1"/>
      </rPr>
      <t>5549F</t>
    </r>
  </si>
  <si>
    <r>
      <t xml:space="preserve">00 2 </t>
    </r>
    <r>
      <rPr>
        <sz val="9"/>
        <color indexed="10"/>
        <rFont val="Times New Roman"/>
        <family val="1"/>
      </rPr>
      <t>00</t>
    </r>
    <r>
      <rPr>
        <sz val="9"/>
        <rFont val="Times New Roman"/>
        <family val="1"/>
      </rPr>
      <t xml:space="preserve"> 5549F</t>
    </r>
  </si>
  <si>
    <t xml:space="preserve">Перечень и коды главных администраторов доходов бюджета Кааламского сельского поселения, закрепляемые за ними виды (подвиды) доходов бюджета Кааламского сельского поселения, за 2020 год </t>
  </si>
  <si>
    <t xml:space="preserve">Перечень и коды главных администраторов источников финансирования дефицита бюджета Кааламского сельского поселения, закрепляемые за ними виды (подвиды) доходов бюджета Кааламского сельского поселения, за 2020 год </t>
  </si>
  <si>
    <t xml:space="preserve">Доходы бюджета Кааламского сельского поселения  за 2020 год    по кодам классификации доходов бюджетов, по кодам видов доходов, подвидов доходов, классификации операций сектора государственного управления </t>
  </si>
  <si>
    <t xml:space="preserve">  Ведомственная структура расходов  бюджета Кааламского сельского поселения  за 2020 год</t>
  </si>
  <si>
    <t>Распределение бюджетных ассигнований по разделам, подразделам, целевым статьям (государственным (муниципальным) программам и непрограммным направлениям деятельности), группам (группам и подгруппам) видов расходов и (или) по целевым статьям (государственным (муниципальным) программам и непрограммным направлениям деятельности), группам (группам и подгруппам) видов расходов классификации расходов бюджетов, а также по разделам и подразделам классификации расходов бюджета Кааламского сельского поселения за 2020 год</t>
  </si>
  <si>
    <t>Источники финансирования дефицита бюджета Кааламского сельского поселения по кодам классификации источников финансирования, по кодам  групп, подгрупп, статей, видов источников финансирования  дефицитов бюджетов,  классификации операций сектора  государственного управления дефицитов бюджетов  за 2020 год</t>
  </si>
  <si>
    <t>Наименование полномочия</t>
  </si>
  <si>
    <t>Выполнение функций финансового(финансово-бюджетного) надзора (контроля). А так же расходы на содержание учреждений, обеспечивающих их деятельность</t>
  </si>
  <si>
    <t>Объем межбюджетных трансфертов, передаваемых Кааламским сельским поселением    бюджету Сортавальского муниципального района на финансирование расходов, связанных с передачей осуществления части полномочий             за 2020 год</t>
  </si>
  <si>
    <t>Объем межбюджетных трансфертов, переданных из бюджета Сортавальского муниципального района бюджету Кааламского сельского поселения   за 2020 год</t>
  </si>
  <si>
    <t xml:space="preserve">Приложение 2                                                                                                                          к решению Совета Кааламского сельского поселения
№ 83  от 18.05.2021г. "Об утверждении отчета об исполнении бюджета Кааламского сельского поселения за 2020 год"                                                                                                                                                           </t>
  </si>
  <si>
    <t xml:space="preserve">Приложение   1                                                                                                              к решению Совета Кааламского сельского поселения
№ 83  от 18.05.2021г. "Об утверждении отчета об исполнении бюджета Кааламского сельского поселения за 2020 год"                                                                                                                                                                                                                                                                                                                                                                                                                                                                                                                                                                                                                                                                                                                                                                                                                                                                                                   </t>
  </si>
  <si>
    <t>Приложение №3                                            к решению Совета Кааламского сельского поселения
№ 83  от 18.05.2021г. "Об утверждении отчета об исполнении бюджета Кааламского сельского поселения за 2020 год"</t>
  </si>
  <si>
    <t>Приложение №4                                                                                                        к решению Совета Кааламского сельского поселения
№ 83  от 18.05.2021г. "Об утверждении отчета об исполнении бюджета Кааламского сельского поселения за 2020 год"</t>
  </si>
  <si>
    <t>Приложение № 8                                                                                                 к решению Совета Кааламского сельского поселения
№ 83  от 18.05.2021г. "Об утверждении отчета об исполнении бюджета Кааламского сельского поселения за 2020 год"</t>
  </si>
  <si>
    <t xml:space="preserve">Приложение  № 6                                        к решению Совета Кааламского сельского поселения
№ 83  от 18.05.2021г. "Об утверждении отчета об исполнении бюджета Кааламского сельского поселения за 2020 год"    </t>
  </si>
  <si>
    <t xml:space="preserve">Приложение 7                                      к решению Совета Кааламского сельского поселения
№ 83  от 18.05.2021г. "Об утверждении отчета об исполнении бюджета Кааламского сельского поселения за 2020 год"                                                                                                                                                                                                                                                     </t>
  </si>
  <si>
    <t>Приложение № 5                                                                                                  к решению Совета Кааламского сельского поселения
№ 83  от 18.05.2021г. "Об утверждении отчета об исполнении бюджета Кааламского сельского поселения за 2020 год"</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</si>
</sst>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
    <numFmt numFmtId="180" formatCode="#,##0_р_."/>
    <numFmt numFmtId="181" formatCode="#,##0.00_р_."/>
    <numFmt numFmtId="182" formatCode="#,##0.00&quot;р.&quot;"/>
  </numFmts>
  <fonts count="99">
    <font>
      <sz val="10"/>
      <name val="Arial Cyr"/>
      <family val="0"/>
    </font>
    <font>
      <sz val="10"/>
      <name val="Times New Roman"/>
      <family val="1"/>
    </font>
    <font>
      <u val="single"/>
      <sz val="10"/>
      <color indexed="12"/>
      <name val="Arial Cyr"/>
      <family val="0"/>
    </font>
    <font>
      <u val="single"/>
      <sz val="10"/>
      <color indexed="36"/>
      <name val="Arial Cyr"/>
      <family val="0"/>
    </font>
    <font>
      <b/>
      <sz val="12"/>
      <name val="Times New Roman"/>
      <family val="1"/>
    </font>
    <font>
      <b/>
      <sz val="10"/>
      <name val="Times New Roman"/>
      <family val="1"/>
    </font>
    <font>
      <b/>
      <sz val="9"/>
      <name val="Times New Roman"/>
      <family val="1"/>
    </font>
    <font>
      <sz val="8"/>
      <name val="Arial Cyr"/>
      <family val="0"/>
    </font>
    <font>
      <b/>
      <sz val="10"/>
      <name val="Arial"/>
      <family val="2"/>
    </font>
    <font>
      <sz val="10"/>
      <name val="Arial"/>
      <family val="2"/>
    </font>
    <font>
      <sz val="12"/>
      <name val="Courier"/>
      <family val="1"/>
    </font>
    <font>
      <sz val="11"/>
      <name val="Arial"/>
      <family val="2"/>
    </font>
    <font>
      <sz val="8"/>
      <name val="Arial"/>
      <family val="2"/>
    </font>
    <font>
      <sz val="8"/>
      <name val="Times New Roman"/>
      <family val="1"/>
    </font>
    <font>
      <sz val="9"/>
      <name val="Times New Roman"/>
      <family val="1"/>
    </font>
    <font>
      <sz val="9"/>
      <color indexed="8"/>
      <name val="Times New Roman"/>
      <family val="1"/>
    </font>
    <font>
      <sz val="12"/>
      <name val="Times New Roman"/>
      <family val="1"/>
    </font>
    <font>
      <b/>
      <sz val="8"/>
      <name val="Arial Cyr"/>
      <family val="0"/>
    </font>
    <font>
      <sz val="9"/>
      <name val="Arial Cyr"/>
      <family val="0"/>
    </font>
    <font>
      <sz val="9"/>
      <color indexed="10"/>
      <name val="Times New Roman"/>
      <family val="1"/>
    </font>
    <font>
      <sz val="6"/>
      <name val="Arial"/>
      <family val="2"/>
    </font>
    <font>
      <sz val="7"/>
      <name val="Arial Cyr"/>
      <family val="0"/>
    </font>
    <font>
      <sz val="7"/>
      <name val="Arial"/>
      <family val="2"/>
    </font>
    <font>
      <b/>
      <sz val="7"/>
      <name val="Arial Cyr"/>
      <family val="0"/>
    </font>
    <font>
      <b/>
      <sz val="7"/>
      <name val="Arial"/>
      <family val="2"/>
    </font>
    <font>
      <sz val="7"/>
      <name val="Times New Roman"/>
      <family val="1"/>
    </font>
    <font>
      <b/>
      <sz val="7"/>
      <color indexed="8"/>
      <name val="Arial"/>
      <family val="2"/>
    </font>
    <font>
      <sz val="7"/>
      <color indexed="8"/>
      <name val="Arial"/>
      <family val="2"/>
    </font>
    <font>
      <sz val="7"/>
      <color indexed="8"/>
      <name val="Times New Roman"/>
      <family val="1"/>
    </font>
    <font>
      <b/>
      <sz val="8"/>
      <name val="Times New Roman"/>
      <family val="1"/>
    </font>
    <font>
      <sz val="7"/>
      <color indexed="10"/>
      <name val="Arial"/>
      <family val="2"/>
    </font>
    <font>
      <sz val="7"/>
      <color indexed="10"/>
      <name val="Arial Cyr"/>
      <family val="0"/>
    </font>
    <font>
      <b/>
      <sz val="9"/>
      <name val="Arial"/>
      <family val="2"/>
    </font>
    <font>
      <b/>
      <i/>
      <sz val="9"/>
      <name val="Times New Roman"/>
      <family val="1"/>
    </font>
    <font>
      <i/>
      <sz val="9"/>
      <name val="Times New Roman"/>
      <family val="1"/>
    </font>
    <font>
      <i/>
      <sz val="9"/>
      <color indexed="8"/>
      <name val="Times New Roman"/>
      <family val="1"/>
    </font>
    <font>
      <b/>
      <i/>
      <sz val="9"/>
      <color indexed="8"/>
      <name val="Times New Roman"/>
      <family val="1"/>
    </font>
    <font>
      <sz val="12"/>
      <color indexed="8"/>
      <name val="Times New Roman"/>
      <family val="1"/>
    </font>
    <font>
      <b/>
      <sz val="9"/>
      <color indexed="8"/>
      <name val="Times New Roman"/>
      <family val="1"/>
    </font>
    <font>
      <b/>
      <sz val="9"/>
      <name val="Arial Cyr"/>
      <family val="0"/>
    </font>
    <font>
      <b/>
      <sz val="11"/>
      <name val="Times New Roman"/>
      <family val="1"/>
    </font>
    <font>
      <sz val="11"/>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family val="2"/>
    </font>
    <font>
      <sz val="10"/>
      <name val="Calibri"/>
      <family val="2"/>
    </font>
    <font>
      <sz val="9"/>
      <color indexed="30"/>
      <name val="Times New Roman"/>
      <family val="1"/>
    </font>
    <font>
      <b/>
      <sz val="9"/>
      <color indexed="30"/>
      <name val="Times New Roman"/>
      <family val="1"/>
    </font>
    <font>
      <b/>
      <sz val="10"/>
      <color indexed="8"/>
      <name val="Arial"/>
      <family val="2"/>
    </font>
    <font>
      <b/>
      <sz val="7"/>
      <color indexed="8"/>
      <name val="Arial Cyr"/>
      <family val="0"/>
    </font>
    <font>
      <sz val="9"/>
      <color indexed="53"/>
      <name val="Times New Roman"/>
      <family val="1"/>
    </font>
    <font>
      <b/>
      <i/>
      <sz val="9"/>
      <color indexed="30"/>
      <name val="Times New Roman"/>
      <family val="1"/>
    </font>
    <font>
      <i/>
      <sz val="9"/>
      <color indexed="30"/>
      <name val="Times New Roman"/>
      <family val="1"/>
    </font>
    <font>
      <sz val="7"/>
      <color indexed="53"/>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sz val="9"/>
      <color rgb="FF0070C0"/>
      <name val="Times New Roman"/>
      <family val="1"/>
    </font>
    <font>
      <b/>
      <sz val="9"/>
      <color rgb="FF0070C0"/>
      <name val="Times New Roman"/>
      <family val="1"/>
    </font>
    <font>
      <b/>
      <sz val="10"/>
      <color theme="1"/>
      <name val="Arial"/>
      <family val="2"/>
    </font>
    <font>
      <b/>
      <sz val="7"/>
      <color theme="1"/>
      <name val="Arial"/>
      <family val="2"/>
    </font>
    <font>
      <b/>
      <sz val="7"/>
      <color theme="1"/>
      <name val="Arial Cyr"/>
      <family val="0"/>
    </font>
    <font>
      <sz val="9"/>
      <color theme="9"/>
      <name val="Times New Roman"/>
      <family val="1"/>
    </font>
    <font>
      <b/>
      <i/>
      <sz val="9"/>
      <color rgb="FF0070C0"/>
      <name val="Times New Roman"/>
      <family val="1"/>
    </font>
    <font>
      <i/>
      <sz val="9"/>
      <color rgb="FF0070C0"/>
      <name val="Times New Roman"/>
      <family val="1"/>
    </font>
    <font>
      <sz val="7"/>
      <color theme="9"/>
      <name val="Arial Cyr"/>
      <family val="0"/>
    </font>
    <font>
      <sz val="7"/>
      <color rgb="FFFF0000"/>
      <name val="Arial Cyr"/>
      <family val="0"/>
    </font>
    <font>
      <sz val="9"/>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6" tint="0.7999799847602844"/>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medium"/>
      <right style="medium"/>
      <top>
        <color indexed="63"/>
      </top>
      <bottom style="medium"/>
    </border>
    <border>
      <left/>
      <right style="thin"/>
      <top/>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25" borderId="1" applyNumberFormat="0" applyAlignment="0" applyProtection="0"/>
    <xf numFmtId="0" fontId="73" fillId="26" borderId="2" applyNumberFormat="0" applyAlignment="0" applyProtection="0"/>
    <xf numFmtId="0" fontId="74"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7" borderId="7" applyNumberFormat="0" applyAlignment="0" applyProtection="0"/>
    <xf numFmtId="0" fontId="80" fillId="0" borderId="0" applyNumberFormat="0" applyFill="0" applyBorder="0" applyAlignment="0" applyProtection="0"/>
    <xf numFmtId="0" fontId="81" fillId="28" borderId="0" applyNumberFormat="0" applyBorder="0" applyAlignment="0" applyProtection="0"/>
    <xf numFmtId="0" fontId="10" fillId="0" borderId="0">
      <alignment/>
      <protection/>
    </xf>
    <xf numFmtId="0" fontId="10" fillId="0" borderId="0">
      <alignment/>
      <protection/>
    </xf>
    <xf numFmtId="0" fontId="0" fillId="0" borderId="0">
      <alignment/>
      <protection/>
    </xf>
    <xf numFmtId="0" fontId="7" fillId="0" borderId="0">
      <alignment/>
      <protection/>
    </xf>
    <xf numFmtId="0" fontId="3" fillId="0" borderId="0" applyNumberFormat="0" applyFill="0" applyBorder="0" applyAlignment="0" applyProtection="0"/>
    <xf numFmtId="0" fontId="82" fillId="29" borderId="0" applyNumberFormat="0" applyBorder="0" applyAlignment="0" applyProtection="0"/>
    <xf numFmtId="0" fontId="8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6" fillId="31" borderId="0" applyNumberFormat="0" applyBorder="0" applyAlignment="0" applyProtection="0"/>
  </cellStyleXfs>
  <cellXfs count="260">
    <xf numFmtId="0" fontId="0" fillId="0" borderId="0" xfId="0" applyAlignment="1">
      <alignment/>
    </xf>
    <xf numFmtId="0" fontId="1" fillId="0" borderId="0" xfId="0" applyFont="1" applyAlignment="1">
      <alignment/>
    </xf>
    <xf numFmtId="0" fontId="6" fillId="0" borderId="10" xfId="0" applyFont="1" applyBorder="1" applyAlignment="1">
      <alignment horizontal="left"/>
    </xf>
    <xf numFmtId="49" fontId="6" fillId="0" borderId="10" xfId="0" applyNumberFormat="1" applyFont="1" applyBorder="1" applyAlignment="1">
      <alignment horizontal="left"/>
    </xf>
    <xf numFmtId="0" fontId="5" fillId="0" borderId="10" xfId="0" applyFont="1" applyBorder="1" applyAlignment="1">
      <alignment horizontal="center" vertical="top" wrapText="1"/>
    </xf>
    <xf numFmtId="0" fontId="14" fillId="0" borderId="0" xfId="0" applyFont="1" applyAlignment="1">
      <alignment/>
    </xf>
    <xf numFmtId="0" fontId="14" fillId="32" borderId="0" xfId="0" applyFont="1" applyFill="1" applyAlignment="1">
      <alignment/>
    </xf>
    <xf numFmtId="172" fontId="14" fillId="32" borderId="0" xfId="0" applyNumberFormat="1" applyFont="1" applyFill="1" applyAlignment="1">
      <alignment/>
    </xf>
    <xf numFmtId="2" fontId="14" fillId="0" borderId="10" xfId="0" applyNumberFormat="1" applyFont="1" applyBorder="1" applyAlignment="1">
      <alignment vertical="center"/>
    </xf>
    <xf numFmtId="0" fontId="14" fillId="32" borderId="11" xfId="0" applyFont="1" applyFill="1" applyBorder="1" applyAlignment="1">
      <alignment vertical="center" wrapText="1"/>
    </xf>
    <xf numFmtId="179" fontId="1" fillId="0" borderId="0" xfId="0" applyNumberFormat="1" applyFont="1" applyAlignment="1">
      <alignment horizontal="right" vertical="center"/>
    </xf>
    <xf numFmtId="1" fontId="0" fillId="0" borderId="0" xfId="0" applyNumberFormat="1" applyAlignment="1">
      <alignment/>
    </xf>
    <xf numFmtId="0" fontId="1" fillId="0" borderId="10" xfId="0" applyFont="1" applyBorder="1" applyAlignment="1">
      <alignment horizontal="center" wrapText="1"/>
    </xf>
    <xf numFmtId="0" fontId="5" fillId="4" borderId="10" xfId="0" applyFont="1" applyFill="1" applyBorder="1" applyAlignment="1">
      <alignment horizontal="center" vertical="top" wrapText="1"/>
    </xf>
    <xf numFmtId="16" fontId="5" fillId="0" borderId="10" xfId="0" applyNumberFormat="1" applyFont="1" applyBorder="1" applyAlignment="1">
      <alignment horizontal="center" vertical="top" wrapText="1"/>
    </xf>
    <xf numFmtId="16" fontId="1"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179" fontId="0" fillId="0" borderId="0" xfId="0" applyNumberFormat="1" applyAlignment="1">
      <alignment horizontal="center" vertical="center"/>
    </xf>
    <xf numFmtId="1" fontId="0" fillId="0" borderId="0" xfId="0" applyNumberFormat="1" applyAlignment="1">
      <alignment horizontal="right"/>
    </xf>
    <xf numFmtId="49" fontId="14" fillId="33" borderId="10" xfId="0" applyNumberFormat="1" applyFont="1" applyFill="1" applyBorder="1" applyAlignment="1">
      <alignment/>
    </xf>
    <xf numFmtId="4" fontId="14" fillId="33" borderId="10" xfId="0" applyNumberFormat="1" applyFont="1" applyFill="1" applyBorder="1" applyAlignment="1">
      <alignment horizontal="right" wrapText="1"/>
    </xf>
    <xf numFmtId="49" fontId="14" fillId="33" borderId="10" xfId="0" applyNumberFormat="1" applyFont="1" applyFill="1" applyBorder="1" applyAlignment="1">
      <alignment horizontal="right"/>
    </xf>
    <xf numFmtId="0" fontId="6" fillId="33" borderId="10" xfId="0" applyFont="1" applyFill="1" applyBorder="1" applyAlignment="1">
      <alignment horizontal="left"/>
    </xf>
    <xf numFmtId="0" fontId="16" fillId="0" borderId="0" xfId="0" applyFont="1" applyAlignment="1">
      <alignment/>
    </xf>
    <xf numFmtId="0" fontId="1" fillId="33" borderId="0" xfId="0" applyFont="1" applyFill="1" applyAlignment="1">
      <alignment/>
    </xf>
    <xf numFmtId="1" fontId="1" fillId="0" borderId="0" xfId="0" applyNumberFormat="1" applyFont="1" applyAlignment="1">
      <alignment/>
    </xf>
    <xf numFmtId="1" fontId="9" fillId="0" borderId="12" xfId="55" applyNumberFormat="1" applyFont="1" applyBorder="1" applyAlignment="1">
      <alignment horizontal="center"/>
      <protection/>
    </xf>
    <xf numFmtId="1" fontId="8" fillId="34" borderId="10" xfId="55" applyNumberFormat="1" applyFont="1" applyFill="1" applyBorder="1" applyAlignment="1">
      <alignment horizontal="center"/>
      <protection/>
    </xf>
    <xf numFmtId="1" fontId="9" fillId="0" borderId="10" xfId="55" applyNumberFormat="1" applyFont="1" applyBorder="1" applyAlignment="1">
      <alignment horizontal="center"/>
      <protection/>
    </xf>
    <xf numFmtId="1" fontId="9" fillId="0" borderId="10" xfId="55" applyNumberFormat="1" applyFont="1" applyFill="1" applyBorder="1" applyAlignment="1">
      <alignment horizontal="center"/>
      <protection/>
    </xf>
    <xf numFmtId="1" fontId="9" fillId="0" borderId="10" xfId="55" applyNumberFormat="1" applyFont="1" applyBorder="1" applyAlignment="1">
      <alignment horizontal="center" vertical="center"/>
      <protection/>
    </xf>
    <xf numFmtId="1" fontId="11" fillId="35" borderId="10" xfId="55" applyNumberFormat="1" applyFont="1" applyFill="1" applyBorder="1" applyAlignment="1">
      <alignment horizontal="center" vertical="center"/>
      <protection/>
    </xf>
    <xf numFmtId="1" fontId="9" fillId="35" borderId="10" xfId="55" applyNumberFormat="1" applyFont="1" applyFill="1" applyBorder="1" applyAlignment="1">
      <alignment horizontal="center"/>
      <protection/>
    </xf>
    <xf numFmtId="172" fontId="14" fillId="32" borderId="11" xfId="0" applyNumberFormat="1" applyFont="1" applyFill="1" applyBorder="1" applyAlignment="1">
      <alignment horizontal="center" wrapText="1"/>
    </xf>
    <xf numFmtId="1" fontId="18" fillId="0" borderId="0" xfId="0" applyNumberFormat="1" applyFont="1" applyAlignment="1">
      <alignment horizontal="center" vertical="center"/>
    </xf>
    <xf numFmtId="49" fontId="6" fillId="0" borderId="10" xfId="0" applyNumberFormat="1" applyFont="1" applyBorder="1" applyAlignment="1">
      <alignment horizontal="center" vertical="center" wrapText="1"/>
    </xf>
    <xf numFmtId="49" fontId="6" fillId="4" borderId="10" xfId="0" applyNumberFormat="1" applyFont="1" applyFill="1" applyBorder="1" applyAlignment="1">
      <alignment horizontal="center" vertical="center" wrapText="1"/>
    </xf>
    <xf numFmtId="49" fontId="14" fillId="0" borderId="10" xfId="0" applyNumberFormat="1" applyFont="1" applyBorder="1" applyAlignment="1">
      <alignment horizontal="center" vertical="center" wrapText="1"/>
    </xf>
    <xf numFmtId="1" fontId="18" fillId="0" borderId="0" xfId="0" applyNumberFormat="1" applyFont="1" applyAlignment="1">
      <alignment horizontal="right"/>
    </xf>
    <xf numFmtId="0" fontId="18" fillId="0" borderId="0" xfId="0" applyFont="1" applyAlignment="1">
      <alignment/>
    </xf>
    <xf numFmtId="1" fontId="18" fillId="0" borderId="0" xfId="0" applyNumberFormat="1" applyFont="1" applyFill="1" applyBorder="1" applyAlignment="1">
      <alignment horizontal="right"/>
    </xf>
    <xf numFmtId="1" fontId="0" fillId="0" borderId="10" xfId="55" applyNumberFormat="1" applyFont="1" applyBorder="1" applyAlignment="1">
      <alignment horizontal="center" vertical="center"/>
      <protection/>
    </xf>
    <xf numFmtId="0" fontId="20" fillId="0" borderId="10" xfId="55" applyFont="1" applyBorder="1" applyAlignment="1">
      <alignment horizontal="center" vertical="center" textRotation="90" wrapText="1"/>
      <protection/>
    </xf>
    <xf numFmtId="0" fontId="20" fillId="0" borderId="13" xfId="55" applyFont="1" applyBorder="1" applyAlignment="1">
      <alignment horizontal="center" vertical="center" textRotation="90" wrapText="1"/>
      <protection/>
    </xf>
    <xf numFmtId="4" fontId="14" fillId="33" borderId="10" xfId="0" applyNumberFormat="1" applyFont="1" applyFill="1" applyBorder="1" applyAlignment="1">
      <alignment horizontal="right"/>
    </xf>
    <xf numFmtId="49" fontId="14" fillId="33" borderId="10" xfId="0" applyNumberFormat="1" applyFont="1" applyFill="1" applyBorder="1" applyAlignment="1">
      <alignment horizontal="right" wrapText="1"/>
    </xf>
    <xf numFmtId="0" fontId="14" fillId="33" borderId="10" xfId="0" applyFont="1" applyFill="1" applyBorder="1" applyAlignment="1">
      <alignment wrapText="1"/>
    </xf>
    <xf numFmtId="49" fontId="6" fillId="33" borderId="10" xfId="0" applyNumberFormat="1" applyFont="1" applyFill="1" applyBorder="1" applyAlignment="1">
      <alignment horizontal="left"/>
    </xf>
    <xf numFmtId="0" fontId="7" fillId="0" borderId="0" xfId="0" applyFont="1" applyBorder="1" applyAlignment="1">
      <alignment horizontal="right" wrapText="1"/>
    </xf>
    <xf numFmtId="0" fontId="87" fillId="0" borderId="13" xfId="53" applyFont="1" applyBorder="1" applyAlignment="1">
      <alignment horizontal="center" vertical="top" wrapText="1"/>
      <protection/>
    </xf>
    <xf numFmtId="179" fontId="61" fillId="7" borderId="12" xfId="55" applyNumberFormat="1" applyFont="1" applyFill="1" applyBorder="1" applyAlignment="1">
      <alignment horizontal="right" vertical="center" wrapText="1"/>
      <protection/>
    </xf>
    <xf numFmtId="2" fontId="17" fillId="7" borderId="12" xfId="55" applyNumberFormat="1" applyFont="1" applyFill="1" applyBorder="1" applyAlignment="1">
      <alignment horizontal="right" vertical="center"/>
      <protection/>
    </xf>
    <xf numFmtId="1" fontId="8" fillId="35" borderId="10" xfId="55" applyNumberFormat="1" applyFont="1" applyFill="1" applyBorder="1" applyAlignment="1">
      <alignment horizontal="center"/>
      <protection/>
    </xf>
    <xf numFmtId="1" fontId="8" fillId="35" borderId="10" xfId="55" applyNumberFormat="1" applyFont="1" applyFill="1" applyBorder="1" applyAlignment="1">
      <alignment horizontal="center" vertical="center"/>
      <protection/>
    </xf>
    <xf numFmtId="49" fontId="6" fillId="33" borderId="10" xfId="0" applyNumberFormat="1" applyFont="1" applyFill="1" applyBorder="1" applyAlignment="1">
      <alignment horizontal="right"/>
    </xf>
    <xf numFmtId="4" fontId="6" fillId="33" borderId="10" xfId="0" applyNumberFormat="1" applyFont="1" applyFill="1" applyBorder="1" applyAlignment="1">
      <alignment horizontal="right" wrapText="1"/>
    </xf>
    <xf numFmtId="0" fontId="14" fillId="6" borderId="10" xfId="0" applyFont="1" applyFill="1" applyBorder="1" applyAlignment="1">
      <alignment wrapText="1"/>
    </xf>
    <xf numFmtId="0" fontId="0" fillId="0" borderId="14" xfId="0" applyBorder="1" applyAlignment="1">
      <alignment wrapText="1"/>
    </xf>
    <xf numFmtId="181" fontId="88" fillId="32" borderId="0" xfId="0" applyNumberFormat="1" applyFont="1" applyFill="1" applyAlignment="1">
      <alignment/>
    </xf>
    <xf numFmtId="181" fontId="14" fillId="33" borderId="10" xfId="0" applyNumberFormat="1" applyFont="1" applyFill="1" applyBorder="1" applyAlignment="1">
      <alignment horizontal="right"/>
    </xf>
    <xf numFmtId="181" fontId="89" fillId="33" borderId="10" xfId="0" applyNumberFormat="1" applyFont="1" applyFill="1" applyBorder="1" applyAlignment="1">
      <alignment/>
    </xf>
    <xf numFmtId="181" fontId="88" fillId="33" borderId="10" xfId="0" applyNumberFormat="1" applyFont="1" applyFill="1" applyBorder="1" applyAlignment="1">
      <alignment/>
    </xf>
    <xf numFmtId="0" fontId="21" fillId="0" borderId="0" xfId="0" applyFont="1" applyAlignment="1">
      <alignment wrapText="1"/>
    </xf>
    <xf numFmtId="49" fontId="23" fillId="0" borderId="10" xfId="55" applyNumberFormat="1" applyFont="1" applyBorder="1" applyAlignment="1">
      <alignment horizontal="center"/>
      <protection/>
    </xf>
    <xf numFmtId="49" fontId="24" fillId="34" borderId="10" xfId="55" applyNumberFormat="1" applyFont="1" applyFill="1" applyBorder="1" applyAlignment="1">
      <alignment horizontal="center" vertical="center" wrapText="1"/>
      <protection/>
    </xf>
    <xf numFmtId="49" fontId="22" fillId="35" borderId="10" xfId="55" applyNumberFormat="1" applyFont="1" applyFill="1" applyBorder="1" applyAlignment="1">
      <alignment horizontal="center" vertical="center"/>
      <protection/>
    </xf>
    <xf numFmtId="49" fontId="22" fillId="0" borderId="10" xfId="55" applyNumberFormat="1" applyFont="1" applyFill="1" applyBorder="1" applyAlignment="1">
      <alignment horizontal="center" vertical="center"/>
      <protection/>
    </xf>
    <xf numFmtId="49" fontId="22" fillId="33" borderId="10" xfId="55" applyNumberFormat="1" applyFont="1" applyFill="1" applyBorder="1" applyAlignment="1">
      <alignment horizontal="center" vertical="center"/>
      <protection/>
    </xf>
    <xf numFmtId="49" fontId="22" fillId="0" borderId="10" xfId="55" applyNumberFormat="1" applyFont="1" applyBorder="1" applyAlignment="1">
      <alignment horizontal="center" vertical="center"/>
      <protection/>
    </xf>
    <xf numFmtId="172" fontId="21" fillId="0" borderId="10" xfId="55" applyNumberFormat="1" applyFont="1" applyBorder="1" applyAlignment="1">
      <alignment horizontal="center" vertical="center"/>
      <protection/>
    </xf>
    <xf numFmtId="49" fontId="21" fillId="0" borderId="10" xfId="55" applyNumberFormat="1" applyFont="1" applyBorder="1" applyAlignment="1">
      <alignment horizontal="center" vertical="center"/>
      <protection/>
    </xf>
    <xf numFmtId="172" fontId="21" fillId="35" borderId="10" xfId="55" applyNumberFormat="1" applyFont="1" applyFill="1" applyBorder="1" applyAlignment="1">
      <alignment horizontal="center" vertical="center"/>
      <protection/>
    </xf>
    <xf numFmtId="49" fontId="21" fillId="35" borderId="10" xfId="55" applyNumberFormat="1" applyFont="1" applyFill="1" applyBorder="1" applyAlignment="1">
      <alignment horizontal="center" vertical="center"/>
      <protection/>
    </xf>
    <xf numFmtId="0" fontId="21" fillId="35" borderId="10" xfId="55" applyNumberFormat="1" applyFont="1" applyFill="1" applyBorder="1" applyAlignment="1">
      <alignment horizontal="center" vertical="center"/>
      <protection/>
    </xf>
    <xf numFmtId="49" fontId="21" fillId="0" borderId="10" xfId="55" applyNumberFormat="1" applyFont="1" applyBorder="1" applyAlignment="1">
      <alignment horizontal="center"/>
      <protection/>
    </xf>
    <xf numFmtId="49" fontId="23" fillId="36" borderId="10" xfId="55" applyNumberFormat="1" applyFont="1" applyFill="1" applyBorder="1" applyAlignment="1">
      <alignment horizontal="center"/>
      <protection/>
    </xf>
    <xf numFmtId="0" fontId="21" fillId="0" borderId="0" xfId="0" applyFont="1" applyAlignment="1">
      <alignment/>
    </xf>
    <xf numFmtId="0" fontId="25" fillId="0" borderId="0" xfId="0" applyFont="1" applyAlignment="1">
      <alignment/>
    </xf>
    <xf numFmtId="49" fontId="26" fillId="0" borderId="10" xfId="53" applyNumberFormat="1" applyFont="1" applyFill="1" applyBorder="1" applyAlignment="1">
      <alignment vertical="center" wrapText="1"/>
      <protection/>
    </xf>
    <xf numFmtId="0" fontId="26" fillId="34" borderId="10" xfId="53" applyNumberFormat="1" applyFont="1" applyFill="1" applyBorder="1" applyAlignment="1">
      <alignment wrapText="1"/>
      <protection/>
    </xf>
    <xf numFmtId="0" fontId="21" fillId="35" borderId="10" xfId="55" applyFont="1" applyFill="1" applyBorder="1" applyAlignment="1">
      <alignment wrapText="1"/>
      <protection/>
    </xf>
    <xf numFmtId="0" fontId="21" fillId="0" borderId="10" xfId="56" applyFont="1" applyBorder="1" applyAlignment="1">
      <alignment wrapText="1"/>
      <protection/>
    </xf>
    <xf numFmtId="0" fontId="21" fillId="33" borderId="10" xfId="56" applyFont="1" applyFill="1" applyBorder="1" applyAlignment="1">
      <alignment wrapText="1"/>
      <protection/>
    </xf>
    <xf numFmtId="0" fontId="21" fillId="35" borderId="10" xfId="56" applyFont="1" applyFill="1" applyBorder="1" applyAlignment="1">
      <alignment wrapText="1"/>
      <protection/>
    </xf>
    <xf numFmtId="0" fontId="22" fillId="35" borderId="10" xfId="53" applyNumberFormat="1" applyFont="1" applyFill="1" applyBorder="1" applyAlignment="1">
      <alignment vertical="center" wrapText="1"/>
      <protection/>
    </xf>
    <xf numFmtId="0" fontId="27" fillId="0" borderId="10" xfId="53" applyNumberFormat="1" applyFont="1" applyBorder="1" applyAlignment="1">
      <alignment vertical="center" wrapText="1"/>
      <protection/>
    </xf>
    <xf numFmtId="0" fontId="27" fillId="33" borderId="10" xfId="53" applyNumberFormat="1" applyFont="1" applyFill="1" applyBorder="1" applyAlignment="1">
      <alignment vertical="center" wrapText="1"/>
      <protection/>
    </xf>
    <xf numFmtId="1" fontId="27" fillId="35" borderId="10" xfId="54" applyNumberFormat="1" applyFont="1" applyFill="1" applyBorder="1" applyAlignment="1" applyProtection="1">
      <alignment vertical="center" wrapText="1"/>
      <protection locked="0"/>
    </xf>
    <xf numFmtId="0" fontId="22" fillId="35" borderId="11" xfId="0" applyFont="1" applyFill="1" applyBorder="1" applyAlignment="1">
      <alignment wrapText="1"/>
    </xf>
    <xf numFmtId="49" fontId="27" fillId="0" borderId="10" xfId="53" applyNumberFormat="1" applyFont="1" applyFill="1" applyBorder="1" applyAlignment="1">
      <alignment vertical="center" wrapText="1"/>
      <protection/>
    </xf>
    <xf numFmtId="0" fontId="28" fillId="0" borderId="10" xfId="0" applyNumberFormat="1" applyFont="1" applyFill="1" applyBorder="1" applyAlignment="1">
      <alignment horizontal="left" vertical="center" wrapText="1"/>
    </xf>
    <xf numFmtId="0" fontId="28" fillId="13" borderId="10" xfId="0" applyNumberFormat="1" applyFont="1" applyFill="1" applyBorder="1" applyAlignment="1">
      <alignment horizontal="left" vertical="center" wrapText="1"/>
    </xf>
    <xf numFmtId="49" fontId="26" fillId="36" borderId="10" xfId="53" applyNumberFormat="1" applyFont="1" applyFill="1" applyBorder="1" applyAlignment="1">
      <alignment vertical="center" wrapText="1"/>
      <protection/>
    </xf>
    <xf numFmtId="0" fontId="1" fillId="0" borderId="0" xfId="0" applyFont="1" applyBorder="1" applyAlignment="1">
      <alignment/>
    </xf>
    <xf numFmtId="0" fontId="25" fillId="32" borderId="11" xfId="0" applyFont="1" applyFill="1" applyBorder="1" applyAlignment="1">
      <alignment textRotation="90" wrapText="1"/>
    </xf>
    <xf numFmtId="0" fontId="25" fillId="32" borderId="11" xfId="0" applyFont="1" applyFill="1" applyBorder="1" applyAlignment="1">
      <alignment horizontal="right" textRotation="90" wrapText="1"/>
    </xf>
    <xf numFmtId="179" fontId="6" fillId="0" borderId="10" xfId="0" applyNumberFormat="1" applyFont="1" applyBorder="1" applyAlignment="1">
      <alignment horizontal="center" vertical="center" wrapText="1"/>
    </xf>
    <xf numFmtId="179" fontId="6" fillId="4" borderId="10" xfId="0" applyNumberFormat="1" applyFont="1" applyFill="1" applyBorder="1" applyAlignment="1">
      <alignment horizontal="center" vertical="center" wrapText="1"/>
    </xf>
    <xf numFmtId="179" fontId="14" fillId="32" borderId="10" xfId="0" applyNumberFormat="1" applyFont="1" applyFill="1" applyBorder="1" applyAlignment="1">
      <alignment horizontal="center" vertical="center" wrapText="1"/>
    </xf>
    <xf numFmtId="179" fontId="6" fillId="32" borderId="10" xfId="0" applyNumberFormat="1" applyFont="1" applyFill="1" applyBorder="1" applyAlignment="1">
      <alignment horizontal="center" vertical="center" wrapText="1"/>
    </xf>
    <xf numFmtId="179" fontId="14" fillId="0" borderId="10" xfId="0" applyNumberFormat="1" applyFont="1" applyFill="1" applyBorder="1" applyAlignment="1">
      <alignment horizontal="center" vertical="center" wrapText="1"/>
    </xf>
    <xf numFmtId="4" fontId="6" fillId="4" borderId="10" xfId="0" applyNumberFormat="1" applyFont="1" applyFill="1" applyBorder="1" applyAlignment="1">
      <alignment horizontal="center" vertical="center" wrapText="1"/>
    </xf>
    <xf numFmtId="4" fontId="6" fillId="0" borderId="10" xfId="0" applyNumberFormat="1" applyFont="1" applyBorder="1" applyAlignment="1">
      <alignment horizontal="center" vertical="center" wrapText="1"/>
    </xf>
    <xf numFmtId="4" fontId="14" fillId="0" borderId="10" xfId="0" applyNumberFormat="1" applyFont="1" applyBorder="1" applyAlignment="1">
      <alignment horizontal="center" vertical="center" wrapText="1"/>
    </xf>
    <xf numFmtId="0" fontId="29" fillId="0" borderId="10" xfId="0" applyFont="1" applyBorder="1" applyAlignment="1">
      <alignment horizontal="left" vertical="center" wrapText="1"/>
    </xf>
    <xf numFmtId="0" fontId="29" fillId="4" borderId="10" xfId="0" applyFont="1" applyFill="1" applyBorder="1" applyAlignment="1">
      <alignment vertical="top" wrapText="1"/>
    </xf>
    <xf numFmtId="0" fontId="29" fillId="0" borderId="10" xfId="0" applyFont="1" applyBorder="1" applyAlignment="1">
      <alignment vertical="top" wrapText="1"/>
    </xf>
    <xf numFmtId="0" fontId="13" fillId="0" borderId="10" xfId="0" applyFont="1" applyBorder="1" applyAlignment="1">
      <alignment vertical="top" wrapText="1"/>
    </xf>
    <xf numFmtId="0" fontId="13" fillId="0" borderId="15" xfId="0" applyFont="1" applyBorder="1" applyAlignment="1">
      <alignment vertical="top" wrapText="1"/>
    </xf>
    <xf numFmtId="2" fontId="0" fillId="0" borderId="0" xfId="0" applyNumberFormat="1" applyAlignment="1">
      <alignment horizontal="center" vertical="center"/>
    </xf>
    <xf numFmtId="2" fontId="0" fillId="0" borderId="0" xfId="0" applyNumberFormat="1" applyAlignment="1">
      <alignment/>
    </xf>
    <xf numFmtId="1" fontId="90" fillId="6" borderId="10" xfId="55" applyNumberFormat="1" applyFont="1" applyFill="1" applyBorder="1" applyAlignment="1">
      <alignment horizontal="center"/>
      <protection/>
    </xf>
    <xf numFmtId="49" fontId="91" fillId="6" borderId="10" xfId="53" applyNumberFormat="1" applyFont="1" applyFill="1" applyBorder="1" applyAlignment="1">
      <alignment vertical="center" wrapText="1"/>
      <protection/>
    </xf>
    <xf numFmtId="49" fontId="92" fillId="6" borderId="10" xfId="55" applyNumberFormat="1" applyFont="1" applyFill="1" applyBorder="1" applyAlignment="1">
      <alignment horizontal="center"/>
      <protection/>
    </xf>
    <xf numFmtId="1" fontId="32" fillId="33" borderId="10" xfId="55" applyNumberFormat="1" applyFont="1" applyFill="1" applyBorder="1" applyAlignment="1">
      <alignment horizontal="center" vertical="center"/>
      <protection/>
    </xf>
    <xf numFmtId="1" fontId="27" fillId="35" borderId="11" xfId="54" applyNumberFormat="1" applyFont="1" applyFill="1" applyBorder="1" applyAlignment="1" applyProtection="1">
      <alignment vertical="center" wrapText="1"/>
      <protection locked="0"/>
    </xf>
    <xf numFmtId="1" fontId="0" fillId="36" borderId="10" xfId="55" applyNumberFormat="1" applyFont="1" applyFill="1" applyBorder="1">
      <alignment/>
      <protection/>
    </xf>
    <xf numFmtId="4" fontId="22" fillId="6" borderId="12" xfId="55" applyNumberFormat="1" applyFont="1" applyFill="1" applyBorder="1" applyAlignment="1">
      <alignment horizontal="center" vertical="center"/>
      <protection/>
    </xf>
    <xf numFmtId="49" fontId="14" fillId="33" borderId="10" xfId="0" applyNumberFormat="1" applyFont="1" applyFill="1" applyBorder="1" applyAlignment="1">
      <alignment wrapText="1"/>
    </xf>
    <xf numFmtId="49" fontId="14" fillId="33" borderId="10" xfId="0" applyNumberFormat="1" applyFont="1" applyFill="1" applyBorder="1" applyAlignment="1">
      <alignment wrapText="1"/>
    </xf>
    <xf numFmtId="0" fontId="14" fillId="0" borderId="0" xfId="0" applyFont="1" applyAlignment="1">
      <alignment horizontal="right"/>
    </xf>
    <xf numFmtId="2" fontId="14" fillId="0" borderId="10" xfId="0" applyNumberFormat="1" applyFont="1" applyBorder="1" applyAlignment="1">
      <alignment horizontal="right" vertical="center"/>
    </xf>
    <xf numFmtId="0" fontId="21" fillId="0" borderId="0" xfId="0" applyFont="1" applyBorder="1" applyAlignment="1">
      <alignment horizontal="right" wrapText="1"/>
    </xf>
    <xf numFmtId="0" fontId="14" fillId="7" borderId="10" xfId="0" applyFont="1" applyFill="1" applyBorder="1" applyAlignment="1">
      <alignment wrapText="1"/>
    </xf>
    <xf numFmtId="0" fontId="14" fillId="35" borderId="10" xfId="0" applyFont="1" applyFill="1" applyBorder="1" applyAlignment="1">
      <alignment wrapText="1"/>
    </xf>
    <xf numFmtId="49" fontId="6" fillId="33" borderId="10" xfId="0" applyNumberFormat="1" applyFont="1" applyFill="1" applyBorder="1" applyAlignment="1">
      <alignment wrapText="1"/>
    </xf>
    <xf numFmtId="4" fontId="14" fillId="36" borderId="10" xfId="0" applyNumberFormat="1" applyFont="1" applyFill="1" applyBorder="1" applyAlignment="1">
      <alignment horizontal="right"/>
    </xf>
    <xf numFmtId="49" fontId="93" fillId="33" borderId="10" xfId="0" applyNumberFormat="1" applyFont="1" applyFill="1" applyBorder="1" applyAlignment="1">
      <alignment horizontal="right"/>
    </xf>
    <xf numFmtId="179" fontId="16" fillId="0" borderId="11" xfId="55" applyNumberFormat="1" applyFont="1" applyBorder="1" applyAlignment="1">
      <alignment horizontal="right" vertical="center" wrapText="1"/>
      <protection/>
    </xf>
    <xf numFmtId="179" fontId="16" fillId="0" borderId="12" xfId="55" applyNumberFormat="1" applyFont="1" applyBorder="1" applyAlignment="1">
      <alignment horizontal="right" vertical="center" wrapText="1"/>
      <protection/>
    </xf>
    <xf numFmtId="1" fontId="16" fillId="0" borderId="10" xfId="0" applyNumberFormat="1" applyFont="1" applyBorder="1" applyAlignment="1">
      <alignment/>
    </xf>
    <xf numFmtId="0" fontId="16" fillId="0" borderId="10" xfId="0" applyFont="1" applyBorder="1" applyAlignment="1">
      <alignment wrapText="1"/>
    </xf>
    <xf numFmtId="0" fontId="4" fillId="33" borderId="10" xfId="0" applyFont="1" applyFill="1" applyBorder="1" applyAlignment="1">
      <alignment/>
    </xf>
    <xf numFmtId="0" fontId="4" fillId="33" borderId="10" xfId="0" applyFont="1" applyFill="1" applyBorder="1" applyAlignment="1">
      <alignment/>
    </xf>
    <xf numFmtId="49" fontId="6" fillId="7" borderId="10" xfId="0" applyNumberFormat="1" applyFont="1" applyFill="1" applyBorder="1" applyAlignment="1">
      <alignment/>
    </xf>
    <xf numFmtId="49" fontId="14" fillId="7" borderId="10" xfId="0" applyNumberFormat="1" applyFont="1" applyFill="1" applyBorder="1" applyAlignment="1">
      <alignment wrapText="1"/>
    </xf>
    <xf numFmtId="0" fontId="33" fillId="6" borderId="10" xfId="0" applyFont="1" applyFill="1" applyBorder="1" applyAlignment="1">
      <alignment horizontal="left"/>
    </xf>
    <xf numFmtId="0" fontId="34" fillId="36" borderId="10" xfId="0" applyFont="1" applyFill="1" applyBorder="1" applyAlignment="1">
      <alignment wrapText="1"/>
    </xf>
    <xf numFmtId="49" fontId="34" fillId="36" borderId="10" xfId="0" applyNumberFormat="1" applyFont="1" applyFill="1" applyBorder="1" applyAlignment="1">
      <alignment wrapText="1"/>
    </xf>
    <xf numFmtId="49" fontId="33" fillId="36" borderId="10" xfId="0" applyNumberFormat="1" applyFont="1" applyFill="1" applyBorder="1" applyAlignment="1">
      <alignment/>
    </xf>
    <xf numFmtId="49" fontId="33" fillId="36" borderId="10" xfId="0" applyNumberFormat="1" applyFont="1" applyFill="1" applyBorder="1" applyAlignment="1">
      <alignment horizontal="right" wrapText="1"/>
    </xf>
    <xf numFmtId="49" fontId="33" fillId="36" borderId="10" xfId="0" applyNumberFormat="1" applyFont="1" applyFill="1" applyBorder="1" applyAlignment="1">
      <alignment horizontal="right"/>
    </xf>
    <xf numFmtId="181" fontId="33" fillId="36" borderId="10" xfId="0" applyNumberFormat="1" applyFont="1" applyFill="1" applyBorder="1" applyAlignment="1">
      <alignment horizontal="right"/>
    </xf>
    <xf numFmtId="0" fontId="33" fillId="36" borderId="10" xfId="0" applyFont="1" applyFill="1" applyBorder="1" applyAlignment="1">
      <alignment horizontal="left"/>
    </xf>
    <xf numFmtId="181" fontId="94" fillId="36" borderId="10" xfId="0" applyNumberFormat="1" applyFont="1" applyFill="1" applyBorder="1" applyAlignment="1">
      <alignment/>
    </xf>
    <xf numFmtId="4" fontId="33" fillId="36" borderId="10" xfId="0" applyNumberFormat="1" applyFont="1" applyFill="1" applyBorder="1" applyAlignment="1">
      <alignment horizontal="right" wrapText="1"/>
    </xf>
    <xf numFmtId="181" fontId="95" fillId="36" borderId="10" xfId="0" applyNumberFormat="1" applyFont="1" applyFill="1" applyBorder="1" applyAlignment="1">
      <alignment/>
    </xf>
    <xf numFmtId="49" fontId="33" fillId="36" borderId="10" xfId="0" applyNumberFormat="1" applyFont="1" applyFill="1" applyBorder="1" applyAlignment="1">
      <alignment horizontal="left"/>
    </xf>
    <xf numFmtId="0" fontId="34" fillId="36" borderId="10" xfId="0" applyFont="1" applyFill="1" applyBorder="1" applyAlignment="1">
      <alignment/>
    </xf>
    <xf numFmtId="4" fontId="33" fillId="36" borderId="10" xfId="0" applyNumberFormat="1" applyFont="1" applyFill="1" applyBorder="1" applyAlignment="1">
      <alignment horizontal="right"/>
    </xf>
    <xf numFmtId="0" fontId="35" fillId="36" borderId="10" xfId="0" applyFont="1" applyFill="1" applyBorder="1" applyAlignment="1">
      <alignment wrapText="1"/>
    </xf>
    <xf numFmtId="49" fontId="36" fillId="36" borderId="10" xfId="0" applyNumberFormat="1" applyFont="1" applyFill="1" applyBorder="1" applyAlignment="1">
      <alignment/>
    </xf>
    <xf numFmtId="49" fontId="36" fillId="36" borderId="10" xfId="0" applyNumberFormat="1" applyFont="1" applyFill="1" applyBorder="1" applyAlignment="1">
      <alignment horizontal="right"/>
    </xf>
    <xf numFmtId="0" fontId="33" fillId="33" borderId="10" xfId="0" applyFont="1" applyFill="1" applyBorder="1" applyAlignment="1">
      <alignment/>
    </xf>
    <xf numFmtId="0" fontId="33" fillId="33" borderId="10" xfId="0" applyFont="1" applyFill="1" applyBorder="1" applyAlignment="1">
      <alignment horizontal="right"/>
    </xf>
    <xf numFmtId="181" fontId="33" fillId="33" borderId="10" xfId="0" applyNumberFormat="1" applyFont="1" applyFill="1" applyBorder="1" applyAlignment="1">
      <alignment horizontal="right"/>
    </xf>
    <xf numFmtId="0" fontId="33" fillId="33" borderId="10" xfId="0" applyFont="1" applyFill="1" applyBorder="1" applyAlignment="1">
      <alignment/>
    </xf>
    <xf numFmtId="49" fontId="33" fillId="33" borderId="10" xfId="0" applyNumberFormat="1" applyFont="1" applyFill="1" applyBorder="1" applyAlignment="1">
      <alignment wrapText="1"/>
    </xf>
    <xf numFmtId="0" fontId="14" fillId="0" borderId="10" xfId="0" applyFont="1" applyBorder="1" applyAlignment="1">
      <alignment horizontal="left"/>
    </xf>
    <xf numFmtId="49" fontId="96" fillId="0" borderId="10" xfId="55" applyNumberFormat="1" applyFont="1" applyBorder="1" applyAlignment="1">
      <alignment horizontal="center"/>
      <protection/>
    </xf>
    <xf numFmtId="0" fontId="37" fillId="33" borderId="10" xfId="0" applyNumberFormat="1" applyFont="1" applyFill="1" applyBorder="1" applyAlignment="1">
      <alignment horizontal="left" vertical="center" wrapText="1"/>
    </xf>
    <xf numFmtId="2" fontId="16" fillId="0" borderId="10" xfId="0" applyNumberFormat="1" applyFont="1" applyBorder="1" applyAlignment="1">
      <alignment horizontal="right" wrapText="1"/>
    </xf>
    <xf numFmtId="2" fontId="16" fillId="33" borderId="10" xfId="0" applyNumberFormat="1" applyFont="1" applyFill="1" applyBorder="1" applyAlignment="1">
      <alignment horizontal="right"/>
    </xf>
    <xf numFmtId="0" fontId="15" fillId="0" borderId="10" xfId="0" applyNumberFormat="1" applyFont="1" applyFill="1" applyBorder="1" applyAlignment="1">
      <alignment horizontal="left" vertical="center" wrapText="1"/>
    </xf>
    <xf numFmtId="172" fontId="14" fillId="32" borderId="0" xfId="0" applyNumberFormat="1" applyFont="1" applyFill="1" applyBorder="1" applyAlignment="1">
      <alignment horizontal="center" wrapText="1"/>
    </xf>
    <xf numFmtId="172" fontId="38" fillId="33" borderId="0" xfId="0" applyNumberFormat="1" applyFont="1" applyFill="1" applyBorder="1" applyAlignment="1">
      <alignment/>
    </xf>
    <xf numFmtId="172" fontId="14" fillId="33" borderId="0" xfId="0" applyNumberFormat="1" applyFont="1" applyFill="1" applyBorder="1" applyAlignment="1">
      <alignment/>
    </xf>
    <xf numFmtId="0" fontId="0" fillId="0" borderId="0" xfId="0" applyAlignment="1">
      <alignment horizontal="right" wrapText="1"/>
    </xf>
    <xf numFmtId="0" fontId="12" fillId="0" borderId="0" xfId="0" applyFont="1" applyAlignment="1">
      <alignment horizontal="right" wrapText="1"/>
    </xf>
    <xf numFmtId="4" fontId="13" fillId="6" borderId="10" xfId="0" applyNumberFormat="1" applyFont="1" applyFill="1" applyBorder="1" applyAlignment="1">
      <alignment horizontal="center" vertical="center"/>
    </xf>
    <xf numFmtId="4" fontId="22" fillId="6" borderId="10" xfId="55" applyNumberFormat="1" applyFont="1" applyFill="1" applyBorder="1" applyAlignment="1">
      <alignment horizontal="center" vertical="center"/>
      <protection/>
    </xf>
    <xf numFmtId="4" fontId="32" fillId="6" borderId="12" xfId="55" applyNumberFormat="1" applyFont="1" applyFill="1" applyBorder="1" applyAlignment="1">
      <alignment horizontal="center" vertical="center"/>
      <protection/>
    </xf>
    <xf numFmtId="4" fontId="21" fillId="6" borderId="12" xfId="55" applyNumberFormat="1" applyFont="1" applyFill="1" applyBorder="1" applyAlignment="1">
      <alignment horizontal="center" vertical="center"/>
      <protection/>
    </xf>
    <xf numFmtId="4" fontId="23" fillId="6" borderId="12" xfId="55" applyNumberFormat="1" applyFont="1" applyFill="1" applyBorder="1" applyAlignment="1">
      <alignment horizontal="center" vertical="center"/>
      <protection/>
    </xf>
    <xf numFmtId="4" fontId="92" fillId="6" borderId="12" xfId="55" applyNumberFormat="1" applyFont="1" applyFill="1" applyBorder="1" applyAlignment="1">
      <alignment horizontal="center"/>
      <protection/>
    </xf>
    <xf numFmtId="4" fontId="97" fillId="6" borderId="12" xfId="55" applyNumberFormat="1" applyFont="1" applyFill="1" applyBorder="1" applyAlignment="1">
      <alignment horizontal="center"/>
      <protection/>
    </xf>
    <xf numFmtId="4" fontId="21" fillId="6" borderId="12" xfId="55" applyNumberFormat="1" applyFont="1" applyFill="1" applyBorder="1" applyAlignment="1">
      <alignment horizontal="center"/>
      <protection/>
    </xf>
    <xf numFmtId="4" fontId="23" fillId="6" borderId="12" xfId="55" applyNumberFormat="1" applyFont="1" applyFill="1" applyBorder="1" applyAlignment="1">
      <alignment horizontal="center"/>
      <protection/>
    </xf>
    <xf numFmtId="0" fontId="7" fillId="0" borderId="0" xfId="0" applyNumberFormat="1" applyFont="1" applyAlignment="1">
      <alignment horizontal="right" wrapText="1"/>
    </xf>
    <xf numFmtId="0" fontId="14" fillId="0" borderId="10" xfId="0" applyFont="1" applyBorder="1" applyAlignment="1">
      <alignment wrapText="1"/>
    </xf>
    <xf numFmtId="0" fontId="14" fillId="0" borderId="10" xfId="0" applyFont="1" applyBorder="1" applyAlignment="1">
      <alignment horizont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49" fontId="6"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wrapText="1"/>
    </xf>
    <xf numFmtId="49" fontId="6" fillId="0" borderId="10" xfId="0" applyNumberFormat="1" applyFont="1" applyBorder="1" applyAlignment="1">
      <alignment horizontal="right" wrapText="1"/>
    </xf>
    <xf numFmtId="0" fontId="6" fillId="0" borderId="10" xfId="0" applyFont="1" applyBorder="1" applyAlignment="1">
      <alignment wrapText="1"/>
    </xf>
    <xf numFmtId="49" fontId="14" fillId="0" borderId="10" xfId="0" applyNumberFormat="1" applyFont="1" applyFill="1" applyBorder="1" applyAlignment="1">
      <alignment horizontal="center" vertical="center" wrapText="1"/>
    </xf>
    <xf numFmtId="0" fontId="14" fillId="0" borderId="10" xfId="0" applyFont="1" applyFill="1" applyBorder="1" applyAlignment="1">
      <alignment horizontal="left" wrapText="1"/>
    </xf>
    <xf numFmtId="49" fontId="14" fillId="0" borderId="10" xfId="0" applyNumberFormat="1" applyFont="1" applyBorder="1" applyAlignment="1">
      <alignment horizontal="right" wrapText="1"/>
    </xf>
    <xf numFmtId="49" fontId="14" fillId="0" borderId="10" xfId="0" applyNumberFormat="1" applyFont="1" applyFill="1" applyBorder="1" applyAlignment="1">
      <alignment horizontal="right" vertical="center" wrapText="1"/>
    </xf>
    <xf numFmtId="0" fontId="15" fillId="0" borderId="10" xfId="0" applyNumberFormat="1"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0" fontId="15" fillId="33" borderId="10" xfId="0" applyNumberFormat="1" applyFont="1" applyFill="1" applyBorder="1" applyAlignment="1">
      <alignment horizontal="center" vertical="center" wrapText="1"/>
    </xf>
    <xf numFmtId="0" fontId="15" fillId="33" borderId="10" xfId="0" applyNumberFormat="1" applyFont="1" applyFill="1" applyBorder="1" applyAlignment="1">
      <alignment horizontal="left" vertical="center" wrapText="1"/>
    </xf>
    <xf numFmtId="0" fontId="14" fillId="33" borderId="10" xfId="0" applyNumberFormat="1" applyFont="1" applyFill="1" applyBorder="1" applyAlignment="1">
      <alignment horizontal="center" vertical="center" wrapText="1"/>
    </xf>
    <xf numFmtId="49" fontId="14" fillId="33" borderId="10" xfId="0" applyNumberFormat="1" applyFont="1" applyFill="1" applyBorder="1" applyAlignment="1">
      <alignment horizontal="right" vertical="center" wrapText="1"/>
    </xf>
    <xf numFmtId="49" fontId="14" fillId="0" borderId="0" xfId="0" applyNumberFormat="1" applyFont="1" applyFill="1" applyBorder="1" applyAlignment="1">
      <alignment horizontal="right" vertical="center" wrapText="1"/>
    </xf>
    <xf numFmtId="0" fontId="98" fillId="0" borderId="10" xfId="0" applyNumberFormat="1" applyFont="1" applyFill="1" applyBorder="1" applyAlignment="1">
      <alignment horizontal="center" vertical="center" wrapText="1"/>
    </xf>
    <xf numFmtId="0" fontId="15" fillId="0" borderId="16" xfId="0" applyNumberFormat="1" applyFont="1" applyFill="1" applyBorder="1" applyAlignment="1">
      <alignment horizontal="left" vertical="center" wrapText="1"/>
    </xf>
    <xf numFmtId="0" fontId="14" fillId="0" borderId="10" xfId="0" applyFont="1" applyFill="1" applyBorder="1" applyAlignment="1">
      <alignment horizontal="right"/>
    </xf>
    <xf numFmtId="0" fontId="15" fillId="0" borderId="0" xfId="0" applyNumberFormat="1" applyFont="1" applyFill="1" applyBorder="1" applyAlignment="1">
      <alignment horizontal="center" vertical="center" wrapText="1"/>
    </xf>
    <xf numFmtId="0" fontId="38" fillId="0" borderId="16" xfId="0" applyNumberFormat="1" applyFont="1" applyFill="1" applyBorder="1" applyAlignment="1">
      <alignment horizontal="left" vertical="center" wrapText="1"/>
    </xf>
    <xf numFmtId="0" fontId="14" fillId="0" borderId="10" xfId="0" applyFont="1" applyFill="1" applyBorder="1" applyAlignment="1">
      <alignment horizontal="center"/>
    </xf>
    <xf numFmtId="0" fontId="14" fillId="0" borderId="0" xfId="0" applyFont="1" applyFill="1" applyAlignment="1">
      <alignment horizontal="right"/>
    </xf>
    <xf numFmtId="0" fontId="14" fillId="0" borderId="0" xfId="0" applyFont="1" applyFill="1" applyAlignment="1">
      <alignment horizontal="center"/>
    </xf>
    <xf numFmtId="0" fontId="6" fillId="0" borderId="0" xfId="0" applyFont="1" applyAlignment="1">
      <alignment vertical="center"/>
    </xf>
    <xf numFmtId="0" fontId="14" fillId="0" borderId="10" xfId="0" applyFont="1" applyFill="1" applyBorder="1" applyAlignment="1">
      <alignment wrapText="1"/>
    </xf>
    <xf numFmtId="0" fontId="14" fillId="0" borderId="10" xfId="0" applyFont="1" applyBorder="1" applyAlignment="1">
      <alignment horizontal="center"/>
    </xf>
    <xf numFmtId="0" fontId="14" fillId="0" borderId="0" xfId="0" applyFont="1" applyFill="1" applyAlignment="1">
      <alignment/>
    </xf>
    <xf numFmtId="0" fontId="6" fillId="0" borderId="0" xfId="0" applyFont="1" applyFill="1" applyAlignment="1">
      <alignment wrapText="1"/>
    </xf>
    <xf numFmtId="0" fontId="18" fillId="0" borderId="17" xfId="0" applyFont="1" applyBorder="1" applyAlignment="1">
      <alignment/>
    </xf>
    <xf numFmtId="0" fontId="0" fillId="0" borderId="10" xfId="0" applyBorder="1" applyAlignment="1">
      <alignment/>
    </xf>
    <xf numFmtId="0" fontId="0" fillId="0" borderId="10" xfId="0" applyBorder="1" applyAlignment="1">
      <alignment wrapText="1"/>
    </xf>
    <xf numFmtId="0" fontId="14" fillId="33" borderId="10" xfId="0" applyFont="1" applyFill="1" applyBorder="1" applyAlignment="1">
      <alignment horizontal="right"/>
    </xf>
    <xf numFmtId="0" fontId="14" fillId="33" borderId="10" xfId="0" applyFont="1" applyFill="1" applyBorder="1" applyAlignment="1">
      <alignment horizontal="center"/>
    </xf>
    <xf numFmtId="0" fontId="6" fillId="0" borderId="0" xfId="0" applyFont="1" applyAlignment="1">
      <alignment horizontal="center" wrapText="1"/>
    </xf>
    <xf numFmtId="0" fontId="6" fillId="0" borderId="0" xfId="0" applyFont="1" applyAlignment="1">
      <alignment wrapText="1"/>
    </xf>
    <xf numFmtId="0" fontId="39" fillId="0" borderId="0" xfId="0" applyFont="1" applyAlignment="1">
      <alignment wrapText="1"/>
    </xf>
    <xf numFmtId="0" fontId="14" fillId="0" borderId="1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0" xfId="0" applyFont="1" applyBorder="1" applyAlignment="1">
      <alignment wrapText="1"/>
    </xf>
    <xf numFmtId="0" fontId="18" fillId="0" borderId="10" xfId="0" applyFont="1" applyBorder="1" applyAlignment="1">
      <alignment wrapText="1"/>
    </xf>
    <xf numFmtId="0" fontId="14" fillId="0" borderId="10" xfId="0" applyFont="1" applyBorder="1" applyAlignment="1">
      <alignment horizontal="center" wrapText="1"/>
    </xf>
    <xf numFmtId="0" fontId="18" fillId="0" borderId="10" xfId="0" applyFont="1" applyBorder="1" applyAlignment="1">
      <alignment horizontal="center" wrapText="1"/>
    </xf>
    <xf numFmtId="0" fontId="40" fillId="0" borderId="14" xfId="55" applyFont="1" applyBorder="1" applyAlignment="1">
      <alignment horizontal="center" wrapText="1"/>
      <protection/>
    </xf>
    <xf numFmtId="0" fontId="41" fillId="0" borderId="14" xfId="0" applyFont="1" applyBorder="1" applyAlignment="1">
      <alignment wrapText="1"/>
    </xf>
    <xf numFmtId="1" fontId="9" fillId="0" borderId="11" xfId="55" applyNumberFormat="1" applyFont="1" applyBorder="1" applyAlignment="1">
      <alignment horizontal="center"/>
      <protection/>
    </xf>
    <xf numFmtId="1" fontId="9" fillId="0" borderId="12" xfId="55" applyNumberFormat="1" applyFont="1" applyBorder="1" applyAlignment="1">
      <alignment horizontal="center"/>
      <protection/>
    </xf>
    <xf numFmtId="0" fontId="22" fillId="0" borderId="11" xfId="53" applyFont="1" applyBorder="1" applyAlignment="1">
      <alignment horizontal="center" vertical="center" wrapText="1"/>
      <protection/>
    </xf>
    <xf numFmtId="0" fontId="22" fillId="0" borderId="12" xfId="53" applyFont="1" applyBorder="1" applyAlignment="1">
      <alignment horizontal="center" vertical="center" wrapText="1"/>
      <protection/>
    </xf>
    <xf numFmtId="0" fontId="22" fillId="0" borderId="10" xfId="53" applyFont="1" applyBorder="1" applyAlignment="1">
      <alignment horizontal="center" vertical="top" wrapText="1"/>
      <protection/>
    </xf>
    <xf numFmtId="0" fontId="40" fillId="0" borderId="0" xfId="0" applyFont="1" applyAlignment="1">
      <alignment horizontal="center"/>
    </xf>
    <xf numFmtId="0" fontId="42" fillId="0" borderId="0" xfId="0" applyFont="1" applyAlignment="1">
      <alignment horizontal="center"/>
    </xf>
    <xf numFmtId="0" fontId="0" fillId="0" borderId="0" xfId="0" applyAlignment="1">
      <alignment/>
    </xf>
    <xf numFmtId="0" fontId="0" fillId="0" borderId="0" xfId="0" applyAlignment="1">
      <alignment wrapText="1"/>
    </xf>
    <xf numFmtId="1" fontId="16" fillId="0" borderId="11" xfId="55" applyNumberFormat="1" applyFont="1" applyBorder="1" applyAlignment="1">
      <alignment horizontal="center"/>
      <protection/>
    </xf>
    <xf numFmtId="1" fontId="16" fillId="0" borderId="12" xfId="55" applyNumberFormat="1" applyFont="1" applyBorder="1" applyAlignment="1">
      <alignment horizontal="center"/>
      <protection/>
    </xf>
    <xf numFmtId="0" fontId="16" fillId="0" borderId="11" xfId="53" applyFont="1" applyBorder="1" applyAlignment="1">
      <alignment horizontal="center" vertical="center" wrapText="1"/>
      <protection/>
    </xf>
    <xf numFmtId="0" fontId="16" fillId="0" borderId="12" xfId="53" applyFont="1" applyBorder="1" applyAlignment="1">
      <alignment horizontal="center" vertical="center" wrapText="1"/>
      <protection/>
    </xf>
    <xf numFmtId="0" fontId="4" fillId="0" borderId="14" xfId="55" applyFont="1" applyBorder="1" applyAlignment="1">
      <alignment horizontal="right" wrapText="1"/>
      <protection/>
    </xf>
    <xf numFmtId="0" fontId="16" fillId="0" borderId="14" xfId="0" applyFont="1" applyBorder="1" applyAlignment="1">
      <alignment horizontal="right" wrapText="1"/>
    </xf>
    <xf numFmtId="0" fontId="0" fillId="0" borderId="13" xfId="0" applyBorder="1" applyAlignment="1">
      <alignment wrapText="1"/>
    </xf>
    <xf numFmtId="0" fontId="0" fillId="0" borderId="17" xfId="0" applyBorder="1" applyAlignment="1">
      <alignment wrapText="1"/>
    </xf>
    <xf numFmtId="0" fontId="9" fillId="0" borderId="0" xfId="0" applyFont="1" applyAlignment="1">
      <alignment horizontal="right" wrapText="1"/>
    </xf>
    <xf numFmtId="0" fontId="5" fillId="0" borderId="0" xfId="0" applyNumberFormat="1" applyFont="1" applyAlignment="1">
      <alignment horizont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179" fontId="14" fillId="0" borderId="10" xfId="0" applyNumberFormat="1"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12" fillId="0" borderId="0" xfId="0" applyFont="1" applyAlignment="1">
      <alignment horizontal="right" wrapText="1"/>
    </xf>
    <xf numFmtId="0" fontId="0" fillId="0" borderId="0" xfId="0" applyFont="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_AS46" xfId="53"/>
    <cellStyle name="Обычный_P_AS9" xfId="54"/>
    <cellStyle name="Обычный_Объем 2007" xfId="55"/>
    <cellStyle name="Обычный_район"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F3" sqref="F3:F4"/>
    </sheetView>
  </sheetViews>
  <sheetFormatPr defaultColWidth="9.00390625" defaultRowHeight="12.75"/>
  <cols>
    <col min="1" max="1" width="9.75390625" style="0" customWidth="1"/>
    <col min="2" max="2" width="25.375" style="0" customWidth="1"/>
    <col min="3" max="3" width="53.125" style="0" customWidth="1"/>
    <col min="4" max="4" width="4.25390625" style="0" customWidth="1"/>
    <col min="5" max="5" width="10.625" style="0" customWidth="1"/>
    <col min="6" max="6" width="21.25390625" style="0" customWidth="1"/>
    <col min="7" max="7" width="49.00390625" style="0" customWidth="1"/>
  </cols>
  <sheetData>
    <row r="1" spans="1:7" ht="49.5" customHeight="1">
      <c r="A1" s="39"/>
      <c r="B1" s="39"/>
      <c r="C1" s="178" t="s">
        <v>384</v>
      </c>
      <c r="D1" s="39"/>
      <c r="E1" s="39"/>
      <c r="F1" s="39"/>
      <c r="G1" s="178" t="s">
        <v>383</v>
      </c>
    </row>
    <row r="2" spans="1:7" ht="43.5" customHeight="1">
      <c r="A2" s="217" t="s">
        <v>373</v>
      </c>
      <c r="B2" s="217"/>
      <c r="C2" s="217"/>
      <c r="D2" s="39"/>
      <c r="E2" s="218" t="s">
        <v>374</v>
      </c>
      <c r="F2" s="219"/>
      <c r="G2" s="219"/>
    </row>
    <row r="3" spans="1:7" ht="12.75">
      <c r="A3" s="220" t="s">
        <v>44</v>
      </c>
      <c r="B3" s="221"/>
      <c r="C3" s="222" t="s">
        <v>309</v>
      </c>
      <c r="D3" s="39"/>
      <c r="E3" s="224" t="s">
        <v>44</v>
      </c>
      <c r="F3" s="226" t="s">
        <v>310</v>
      </c>
      <c r="G3" s="224" t="s">
        <v>311</v>
      </c>
    </row>
    <row r="4" spans="1:7" ht="48">
      <c r="A4" s="181" t="s">
        <v>312</v>
      </c>
      <c r="B4" s="182" t="s">
        <v>313</v>
      </c>
      <c r="C4" s="223"/>
      <c r="D4" s="39"/>
      <c r="E4" s="225"/>
      <c r="F4" s="227"/>
      <c r="G4" s="225"/>
    </row>
    <row r="5" spans="1:7" ht="12.75">
      <c r="A5" s="183" t="s">
        <v>25</v>
      </c>
      <c r="B5" s="184"/>
      <c r="C5" s="185" t="s">
        <v>314</v>
      </c>
      <c r="D5" s="39"/>
      <c r="E5" s="186" t="s">
        <v>25</v>
      </c>
      <c r="F5" s="180"/>
      <c r="G5" s="187" t="s">
        <v>314</v>
      </c>
    </row>
    <row r="6" spans="1:7" ht="60">
      <c r="A6" s="191" t="s">
        <v>25</v>
      </c>
      <c r="B6" s="192" t="s">
        <v>318</v>
      </c>
      <c r="C6" s="163" t="s">
        <v>150</v>
      </c>
      <c r="D6" s="39"/>
      <c r="E6" s="190" t="s">
        <v>25</v>
      </c>
      <c r="F6" s="180" t="s">
        <v>315</v>
      </c>
      <c r="G6" s="179" t="s">
        <v>155</v>
      </c>
    </row>
    <row r="7" spans="1:7" ht="24">
      <c r="A7" s="191" t="s">
        <v>25</v>
      </c>
      <c r="B7" s="192" t="s">
        <v>320</v>
      </c>
      <c r="C7" s="163" t="s">
        <v>256</v>
      </c>
      <c r="D7" s="39"/>
      <c r="E7" s="190" t="s">
        <v>25</v>
      </c>
      <c r="F7" s="180" t="s">
        <v>316</v>
      </c>
      <c r="G7" s="179" t="s">
        <v>317</v>
      </c>
    </row>
    <row r="8" spans="1:7" ht="36">
      <c r="A8" s="191" t="s">
        <v>25</v>
      </c>
      <c r="B8" s="188" t="s">
        <v>323</v>
      </c>
      <c r="C8" s="189" t="s">
        <v>154</v>
      </c>
      <c r="D8" s="39"/>
      <c r="E8" s="190" t="s">
        <v>25</v>
      </c>
      <c r="F8" s="180" t="s">
        <v>319</v>
      </c>
      <c r="G8" s="179" t="s">
        <v>156</v>
      </c>
    </row>
    <row r="9" spans="1:7" ht="36">
      <c r="A9" s="191" t="s">
        <v>25</v>
      </c>
      <c r="B9" s="193" t="s">
        <v>325</v>
      </c>
      <c r="C9" s="163" t="s">
        <v>255</v>
      </c>
      <c r="D9" s="39"/>
      <c r="E9" s="190" t="s">
        <v>25</v>
      </c>
      <c r="F9" s="180" t="s">
        <v>321</v>
      </c>
      <c r="G9" s="179" t="s">
        <v>322</v>
      </c>
    </row>
    <row r="10" spans="1:7" ht="24">
      <c r="A10" s="191" t="s">
        <v>25</v>
      </c>
      <c r="B10" s="192" t="s">
        <v>327</v>
      </c>
      <c r="C10" s="163" t="s">
        <v>224</v>
      </c>
      <c r="D10" s="39"/>
      <c r="E10" s="190" t="s">
        <v>25</v>
      </c>
      <c r="F10" s="180" t="s">
        <v>324</v>
      </c>
      <c r="G10" s="46" t="s">
        <v>158</v>
      </c>
    </row>
    <row r="11" spans="1:7" ht="24">
      <c r="A11" s="191" t="s">
        <v>25</v>
      </c>
      <c r="B11" s="194" t="s">
        <v>329</v>
      </c>
      <c r="C11" s="163" t="s">
        <v>330</v>
      </c>
      <c r="D11" s="39"/>
      <c r="E11" s="190" t="s">
        <v>25</v>
      </c>
      <c r="F11" s="180" t="s">
        <v>326</v>
      </c>
      <c r="G11" s="46" t="s">
        <v>160</v>
      </c>
    </row>
    <row r="12" spans="1:7" ht="72">
      <c r="A12" s="191" t="s">
        <v>25</v>
      </c>
      <c r="B12" s="192" t="s">
        <v>331</v>
      </c>
      <c r="C12" s="195" t="s">
        <v>332</v>
      </c>
      <c r="D12" s="39"/>
      <c r="E12" s="190" t="s">
        <v>25</v>
      </c>
      <c r="F12" s="180" t="s">
        <v>328</v>
      </c>
      <c r="G12" s="179" t="s">
        <v>161</v>
      </c>
    </row>
    <row r="13" spans="1:7" ht="36">
      <c r="A13" s="191" t="s">
        <v>25</v>
      </c>
      <c r="B13" s="192" t="s">
        <v>365</v>
      </c>
      <c r="C13" s="195" t="s">
        <v>333</v>
      </c>
      <c r="D13" s="39"/>
      <c r="E13" s="39"/>
      <c r="F13" s="39"/>
      <c r="G13" s="39"/>
    </row>
    <row r="14" spans="1:7" ht="24">
      <c r="A14" s="191" t="s">
        <v>25</v>
      </c>
      <c r="B14" s="196" t="s">
        <v>334</v>
      </c>
      <c r="C14" s="163" t="s">
        <v>306</v>
      </c>
      <c r="D14" s="39"/>
      <c r="E14" s="39"/>
      <c r="F14" s="39"/>
      <c r="G14" s="39"/>
    </row>
    <row r="15" spans="1:7" ht="24">
      <c r="A15" s="191" t="s">
        <v>25</v>
      </c>
      <c r="B15" s="194" t="s">
        <v>335</v>
      </c>
      <c r="C15" s="163" t="s">
        <v>149</v>
      </c>
      <c r="D15" s="39"/>
      <c r="E15" s="39"/>
      <c r="F15" s="39"/>
      <c r="G15" s="39"/>
    </row>
    <row r="16" spans="1:7" ht="36">
      <c r="A16" s="197" t="s">
        <v>25</v>
      </c>
      <c r="B16" s="194" t="s">
        <v>336</v>
      </c>
      <c r="C16" s="195" t="s">
        <v>148</v>
      </c>
      <c r="D16" s="39"/>
      <c r="E16" s="39"/>
      <c r="F16" s="39"/>
      <c r="G16" s="39"/>
    </row>
    <row r="17" spans="1:7" ht="36">
      <c r="A17" s="197" t="s">
        <v>25</v>
      </c>
      <c r="B17" s="196" t="s">
        <v>367</v>
      </c>
      <c r="C17" s="195" t="s">
        <v>368</v>
      </c>
      <c r="D17" s="39"/>
      <c r="E17" s="39"/>
      <c r="F17" s="39"/>
      <c r="G17" s="39"/>
    </row>
    <row r="18" spans="1:7" ht="24">
      <c r="A18" s="191" t="s">
        <v>25</v>
      </c>
      <c r="B18" s="196" t="s">
        <v>337</v>
      </c>
      <c r="C18" s="163" t="s">
        <v>338</v>
      </c>
      <c r="D18" s="39"/>
      <c r="E18" s="39"/>
      <c r="F18" s="39"/>
      <c r="G18" s="39"/>
    </row>
    <row r="19" spans="1:7" ht="24">
      <c r="A19" s="197" t="s">
        <v>25</v>
      </c>
      <c r="B19" s="194" t="s">
        <v>339</v>
      </c>
      <c r="C19" s="195" t="s">
        <v>340</v>
      </c>
      <c r="D19" s="39"/>
      <c r="E19" s="39"/>
      <c r="F19" s="39"/>
      <c r="G19" s="39"/>
    </row>
    <row r="20" spans="1:7" ht="12.75">
      <c r="A20" s="191" t="s">
        <v>25</v>
      </c>
      <c r="B20" s="194" t="s">
        <v>341</v>
      </c>
      <c r="C20" s="195" t="s">
        <v>216</v>
      </c>
      <c r="D20" s="39"/>
      <c r="E20" s="39"/>
      <c r="F20" s="39"/>
      <c r="G20" s="39"/>
    </row>
    <row r="21" spans="1:7" ht="60">
      <c r="A21" s="198"/>
      <c r="B21" s="199" t="s">
        <v>342</v>
      </c>
      <c r="C21" s="200" t="s">
        <v>343</v>
      </c>
      <c r="D21" s="39"/>
      <c r="E21" s="39"/>
      <c r="F21" s="39"/>
      <c r="G21" s="39"/>
    </row>
    <row r="22" spans="1:7" ht="12.75">
      <c r="A22" s="201">
        <v>100</v>
      </c>
      <c r="B22" s="202"/>
      <c r="C22" s="203" t="s">
        <v>344</v>
      </c>
      <c r="D22" s="39"/>
      <c r="E22" s="39"/>
      <c r="F22" s="39"/>
      <c r="G22" s="39"/>
    </row>
    <row r="23" spans="1:7" ht="48">
      <c r="A23" s="201">
        <v>100</v>
      </c>
      <c r="B23" s="204" t="s">
        <v>345</v>
      </c>
      <c r="C23" s="163" t="s">
        <v>100</v>
      </c>
      <c r="D23" s="39"/>
      <c r="E23" s="39"/>
      <c r="F23" s="39"/>
      <c r="G23" s="39"/>
    </row>
    <row r="24" spans="1:7" ht="60">
      <c r="A24" s="201">
        <v>100</v>
      </c>
      <c r="B24" s="204" t="s">
        <v>346</v>
      </c>
      <c r="C24" s="163" t="s">
        <v>101</v>
      </c>
      <c r="D24" s="39"/>
      <c r="E24" s="39"/>
      <c r="F24" s="39"/>
      <c r="G24" s="39"/>
    </row>
    <row r="25" spans="1:7" ht="48">
      <c r="A25" s="201">
        <v>100</v>
      </c>
      <c r="B25" s="204" t="s">
        <v>347</v>
      </c>
      <c r="C25" s="163" t="s">
        <v>102</v>
      </c>
      <c r="D25" s="39"/>
      <c r="E25" s="39"/>
      <c r="F25" s="39"/>
      <c r="G25" s="39"/>
    </row>
    <row r="26" spans="1:7" ht="48">
      <c r="A26" s="205"/>
      <c r="B26" s="204" t="s">
        <v>348</v>
      </c>
      <c r="C26" s="163" t="s">
        <v>103</v>
      </c>
      <c r="D26" s="39"/>
      <c r="E26" s="39"/>
      <c r="F26" s="39"/>
      <c r="G26" s="39"/>
    </row>
    <row r="27" spans="1:7" ht="12.75">
      <c r="A27" s="201">
        <v>182</v>
      </c>
      <c r="B27" s="206"/>
      <c r="C27" s="207" t="s">
        <v>349</v>
      </c>
      <c r="D27" s="39"/>
      <c r="E27" s="39"/>
      <c r="F27" s="39"/>
      <c r="G27" s="39"/>
    </row>
    <row r="28" spans="1:7" ht="60">
      <c r="A28" s="201">
        <v>182</v>
      </c>
      <c r="B28" s="204" t="s">
        <v>350</v>
      </c>
      <c r="C28" s="208" t="s">
        <v>191</v>
      </c>
      <c r="D28" s="39"/>
      <c r="E28" s="39"/>
      <c r="F28" s="39"/>
      <c r="G28" s="39"/>
    </row>
    <row r="29" spans="1:7" ht="84">
      <c r="A29" s="201">
        <v>182</v>
      </c>
      <c r="B29" s="209" t="s">
        <v>351</v>
      </c>
      <c r="C29" s="208" t="s">
        <v>190</v>
      </c>
      <c r="D29" s="39"/>
      <c r="E29" s="39"/>
      <c r="F29" s="39"/>
      <c r="G29" s="39"/>
    </row>
    <row r="30" spans="1:7" ht="36">
      <c r="A30" s="201">
        <v>182</v>
      </c>
      <c r="B30" s="204" t="s">
        <v>352</v>
      </c>
      <c r="C30" s="208" t="s">
        <v>353</v>
      </c>
      <c r="D30" s="39"/>
      <c r="E30" s="39"/>
      <c r="F30" s="39"/>
      <c r="G30" s="39"/>
    </row>
    <row r="31" spans="1:7" ht="24">
      <c r="A31" s="215">
        <v>182</v>
      </c>
      <c r="B31" s="216" t="s">
        <v>354</v>
      </c>
      <c r="C31" s="46" t="s">
        <v>355</v>
      </c>
      <c r="D31" s="39"/>
      <c r="E31" s="39"/>
      <c r="F31" s="39"/>
      <c r="G31" s="39"/>
    </row>
    <row r="32" spans="1:7" ht="36">
      <c r="A32" s="201">
        <v>182</v>
      </c>
      <c r="B32" s="204" t="s">
        <v>356</v>
      </c>
      <c r="C32" s="208" t="s">
        <v>357</v>
      </c>
      <c r="D32" s="39"/>
      <c r="E32" s="39"/>
      <c r="F32" s="39"/>
      <c r="G32" s="39"/>
    </row>
    <row r="33" spans="1:7" ht="24">
      <c r="A33" s="201">
        <v>182</v>
      </c>
      <c r="B33" s="204" t="s">
        <v>358</v>
      </c>
      <c r="C33" s="208" t="s">
        <v>144</v>
      </c>
      <c r="D33" s="39"/>
      <c r="E33" s="39"/>
      <c r="F33" s="39"/>
      <c r="G33" s="39"/>
    </row>
    <row r="34" spans="1:4" ht="24">
      <c r="A34" s="210"/>
      <c r="B34" s="204" t="s">
        <v>359</v>
      </c>
      <c r="C34" s="208" t="s">
        <v>360</v>
      </c>
      <c r="D34" s="39"/>
    </row>
    <row r="35" spans="1:4" ht="12.75">
      <c r="A35" s="191" t="s">
        <v>361</v>
      </c>
      <c r="B35" s="206"/>
      <c r="C35" s="211" t="s">
        <v>362</v>
      </c>
      <c r="D35" s="39"/>
    </row>
    <row r="36" spans="1:4" ht="48">
      <c r="A36" s="212">
        <v>804</v>
      </c>
      <c r="B36" s="188" t="s">
        <v>363</v>
      </c>
      <c r="C36" s="189" t="s">
        <v>364</v>
      </c>
      <c r="D36" s="39"/>
    </row>
    <row r="37" ht="12.75">
      <c r="D37" s="39"/>
    </row>
  </sheetData>
  <sheetProtection/>
  <mergeCells count="7">
    <mergeCell ref="A2:C2"/>
    <mergeCell ref="E2:G2"/>
    <mergeCell ref="A3:B3"/>
    <mergeCell ref="C3:C4"/>
    <mergeCell ref="E3:E4"/>
    <mergeCell ref="F3:F4"/>
    <mergeCell ref="G3:G4"/>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K48"/>
  <sheetViews>
    <sheetView zoomScalePageLayoutView="0" workbookViewId="0" topLeftCell="A1">
      <selection activeCell="F1" sqref="F1:K1"/>
    </sheetView>
  </sheetViews>
  <sheetFormatPr defaultColWidth="9.00390625" defaultRowHeight="12.75"/>
  <cols>
    <col min="1" max="1" width="4.625" style="0" customWidth="1"/>
    <col min="2" max="2" width="27.75390625" style="76" customWidth="1"/>
    <col min="3" max="3" width="4.375" style="76" customWidth="1"/>
    <col min="4" max="6" width="3.25390625" style="76" customWidth="1"/>
    <col min="7" max="7" width="4.25390625" style="76" customWidth="1"/>
    <col min="8" max="8" width="4.625" style="76" customWidth="1"/>
    <col min="9" max="9" width="5.75390625" style="76" customWidth="1"/>
    <col min="10" max="10" width="3.75390625" style="76" customWidth="1"/>
    <col min="11" max="11" width="11.625" style="0" customWidth="1"/>
  </cols>
  <sheetData>
    <row r="1" spans="1:11" ht="96.75" customHeight="1">
      <c r="A1" s="25"/>
      <c r="B1" s="77"/>
      <c r="C1" s="122"/>
      <c r="D1" s="62"/>
      <c r="E1" s="62"/>
      <c r="F1" s="256" t="s">
        <v>385</v>
      </c>
      <c r="G1" s="237"/>
      <c r="H1" s="237"/>
      <c r="I1" s="237"/>
      <c r="J1" s="237"/>
      <c r="K1" s="237"/>
    </row>
    <row r="2" spans="1:11" ht="69.75" customHeight="1">
      <c r="A2" s="228" t="s">
        <v>375</v>
      </c>
      <c r="B2" s="229"/>
      <c r="C2" s="229"/>
      <c r="D2" s="229"/>
      <c r="E2" s="229"/>
      <c r="F2" s="229"/>
      <c r="G2" s="229"/>
      <c r="H2" s="229"/>
      <c r="I2" s="229"/>
      <c r="J2" s="229"/>
      <c r="K2" s="57"/>
    </row>
    <row r="3" spans="1:11" ht="19.5" customHeight="1">
      <c r="A3" s="230"/>
      <c r="B3" s="232" t="s">
        <v>43</v>
      </c>
      <c r="C3" s="234" t="s">
        <v>44</v>
      </c>
      <c r="D3" s="234"/>
      <c r="E3" s="234"/>
      <c r="F3" s="234"/>
      <c r="G3" s="234"/>
      <c r="H3" s="234"/>
      <c r="I3" s="234"/>
      <c r="J3" s="234"/>
      <c r="K3" s="49"/>
    </row>
    <row r="4" spans="1:11" ht="51" customHeight="1">
      <c r="A4" s="231"/>
      <c r="B4" s="233"/>
      <c r="C4" s="42" t="s">
        <v>45</v>
      </c>
      <c r="D4" s="42" t="s">
        <v>46</v>
      </c>
      <c r="E4" s="42" t="s">
        <v>47</v>
      </c>
      <c r="F4" s="42" t="s">
        <v>48</v>
      </c>
      <c r="G4" s="42" t="s">
        <v>49</v>
      </c>
      <c r="H4" s="42" t="s">
        <v>50</v>
      </c>
      <c r="I4" s="42" t="s">
        <v>175</v>
      </c>
      <c r="J4" s="43" t="s">
        <v>176</v>
      </c>
      <c r="K4" s="50" t="s">
        <v>225</v>
      </c>
    </row>
    <row r="5" spans="1:11" ht="15" customHeight="1">
      <c r="A5" s="26"/>
      <c r="B5" s="78" t="s">
        <v>79</v>
      </c>
      <c r="C5" s="63"/>
      <c r="D5" s="63"/>
      <c r="E5" s="63"/>
      <c r="F5" s="63"/>
      <c r="G5" s="63"/>
      <c r="H5" s="63"/>
      <c r="I5" s="63"/>
      <c r="J5" s="63"/>
      <c r="K5" s="51">
        <f>K6+K38</f>
        <v>13711.599999999999</v>
      </c>
    </row>
    <row r="6" spans="1:11" ht="23.25" customHeight="1">
      <c r="A6" s="27" t="s">
        <v>51</v>
      </c>
      <c r="B6" s="79" t="s">
        <v>52</v>
      </c>
      <c r="C6" s="64" t="s">
        <v>53</v>
      </c>
      <c r="D6" s="64" t="s">
        <v>54</v>
      </c>
      <c r="E6" s="64" t="s">
        <v>55</v>
      </c>
      <c r="F6" s="64" t="s">
        <v>55</v>
      </c>
      <c r="G6" s="64" t="s">
        <v>53</v>
      </c>
      <c r="H6" s="64" t="s">
        <v>55</v>
      </c>
      <c r="I6" s="64" t="s">
        <v>56</v>
      </c>
      <c r="J6" s="64" t="s">
        <v>53</v>
      </c>
      <c r="K6" s="169">
        <f>K7+K18+K23+K25+K33+K35+K36</f>
        <v>5738.679999999999</v>
      </c>
    </row>
    <row r="7" spans="1:11" ht="19.5" customHeight="1">
      <c r="A7" s="32" t="s">
        <v>57</v>
      </c>
      <c r="B7" s="80" t="s">
        <v>58</v>
      </c>
      <c r="C7" s="65" t="s">
        <v>59</v>
      </c>
      <c r="D7" s="65" t="s">
        <v>54</v>
      </c>
      <c r="E7" s="65" t="s">
        <v>6</v>
      </c>
      <c r="F7" s="65" t="s">
        <v>12</v>
      </c>
      <c r="G7" s="65" t="s">
        <v>53</v>
      </c>
      <c r="H7" s="65" t="s">
        <v>6</v>
      </c>
      <c r="I7" s="65" t="s">
        <v>56</v>
      </c>
      <c r="J7" s="65" t="s">
        <v>60</v>
      </c>
      <c r="K7" s="170">
        <f>SUM(K8:K17)</f>
        <v>1410.85</v>
      </c>
    </row>
    <row r="8" spans="1:11" ht="72.75" customHeight="1">
      <c r="A8" s="28" t="s">
        <v>61</v>
      </c>
      <c r="B8" s="81" t="s">
        <v>105</v>
      </c>
      <c r="C8" s="66" t="s">
        <v>59</v>
      </c>
      <c r="D8" s="66" t="s">
        <v>54</v>
      </c>
      <c r="E8" s="66" t="s">
        <v>6</v>
      </c>
      <c r="F8" s="66" t="s">
        <v>12</v>
      </c>
      <c r="G8" s="66" t="s">
        <v>62</v>
      </c>
      <c r="H8" s="66" t="s">
        <v>6</v>
      </c>
      <c r="I8" s="66" t="s">
        <v>56</v>
      </c>
      <c r="J8" s="66" t="s">
        <v>60</v>
      </c>
      <c r="K8" s="117">
        <v>1155</v>
      </c>
    </row>
    <row r="9" spans="1:11" ht="76.5" customHeight="1">
      <c r="A9" s="28" t="s">
        <v>63</v>
      </c>
      <c r="B9" s="82" t="s">
        <v>191</v>
      </c>
      <c r="C9" s="66" t="s">
        <v>59</v>
      </c>
      <c r="D9" s="66" t="s">
        <v>54</v>
      </c>
      <c r="E9" s="66" t="s">
        <v>6</v>
      </c>
      <c r="F9" s="66" t="s">
        <v>12</v>
      </c>
      <c r="G9" s="66" t="s">
        <v>62</v>
      </c>
      <c r="H9" s="66" t="s">
        <v>6</v>
      </c>
      <c r="I9" s="66" t="s">
        <v>56</v>
      </c>
      <c r="J9" s="66" t="s">
        <v>60</v>
      </c>
      <c r="K9" s="117">
        <v>0.49</v>
      </c>
    </row>
    <row r="10" spans="1:11" ht="72.75" customHeight="1">
      <c r="A10" s="28" t="s">
        <v>192</v>
      </c>
      <c r="B10" s="82" t="s">
        <v>191</v>
      </c>
      <c r="C10" s="66" t="s">
        <v>59</v>
      </c>
      <c r="D10" s="66" t="s">
        <v>54</v>
      </c>
      <c r="E10" s="66" t="s">
        <v>6</v>
      </c>
      <c r="F10" s="66" t="s">
        <v>12</v>
      </c>
      <c r="G10" s="66" t="s">
        <v>62</v>
      </c>
      <c r="H10" s="66" t="s">
        <v>6</v>
      </c>
      <c r="I10" s="66" t="s">
        <v>56</v>
      </c>
      <c r="J10" s="66" t="s">
        <v>60</v>
      </c>
      <c r="K10" s="117">
        <v>1.21</v>
      </c>
    </row>
    <row r="11" spans="1:11" ht="68.25" customHeight="1">
      <c r="A11" s="28" t="s">
        <v>193</v>
      </c>
      <c r="B11" s="82" t="s">
        <v>191</v>
      </c>
      <c r="C11" s="66" t="s">
        <v>59</v>
      </c>
      <c r="D11" s="66" t="s">
        <v>54</v>
      </c>
      <c r="E11" s="66" t="s">
        <v>6</v>
      </c>
      <c r="F11" s="66" t="s">
        <v>12</v>
      </c>
      <c r="G11" s="66" t="s">
        <v>227</v>
      </c>
      <c r="H11" s="66" t="s">
        <v>6</v>
      </c>
      <c r="I11" s="66" t="s">
        <v>56</v>
      </c>
      <c r="J11" s="66" t="s">
        <v>60</v>
      </c>
      <c r="K11" s="117">
        <v>0</v>
      </c>
    </row>
    <row r="12" spans="1:11" ht="110.25" customHeight="1">
      <c r="A12" s="28" t="s">
        <v>194</v>
      </c>
      <c r="B12" s="82" t="s">
        <v>190</v>
      </c>
      <c r="C12" s="66" t="s">
        <v>59</v>
      </c>
      <c r="D12" s="66" t="s">
        <v>54</v>
      </c>
      <c r="E12" s="66" t="s">
        <v>6</v>
      </c>
      <c r="F12" s="67" t="s">
        <v>12</v>
      </c>
      <c r="G12" s="67" t="s">
        <v>226</v>
      </c>
      <c r="H12" s="66" t="s">
        <v>6</v>
      </c>
      <c r="I12" s="66" t="s">
        <v>56</v>
      </c>
      <c r="J12" s="66" t="s">
        <v>60</v>
      </c>
      <c r="K12" s="117">
        <v>252.85</v>
      </c>
    </row>
    <row r="13" spans="1:11" ht="75.75" customHeight="1">
      <c r="A13" s="28" t="s">
        <v>194</v>
      </c>
      <c r="B13" s="82" t="s">
        <v>190</v>
      </c>
      <c r="C13" s="66" t="s">
        <v>59</v>
      </c>
      <c r="D13" s="66" t="s">
        <v>54</v>
      </c>
      <c r="E13" s="66" t="s">
        <v>6</v>
      </c>
      <c r="F13" s="67" t="s">
        <v>12</v>
      </c>
      <c r="G13" s="67" t="s">
        <v>226</v>
      </c>
      <c r="H13" s="66" t="s">
        <v>6</v>
      </c>
      <c r="I13" s="66" t="s">
        <v>56</v>
      </c>
      <c r="J13" s="66" t="s">
        <v>60</v>
      </c>
      <c r="K13" s="117">
        <v>0</v>
      </c>
    </row>
    <row r="14" spans="1:11" ht="41.25" customHeight="1">
      <c r="A14" s="29" t="s">
        <v>195</v>
      </c>
      <c r="B14" s="81" t="s">
        <v>98</v>
      </c>
      <c r="C14" s="66" t="s">
        <v>59</v>
      </c>
      <c r="D14" s="66" t="s">
        <v>54</v>
      </c>
      <c r="E14" s="66" t="s">
        <v>6</v>
      </c>
      <c r="F14" s="66" t="s">
        <v>12</v>
      </c>
      <c r="G14" s="66" t="s">
        <v>228</v>
      </c>
      <c r="H14" s="66" t="s">
        <v>6</v>
      </c>
      <c r="I14" s="66" t="s">
        <v>56</v>
      </c>
      <c r="J14" s="66" t="s">
        <v>60</v>
      </c>
      <c r="K14" s="117">
        <v>1.3</v>
      </c>
    </row>
    <row r="15" spans="1:11" ht="49.5" customHeight="1">
      <c r="A15" s="29" t="s">
        <v>196</v>
      </c>
      <c r="B15" s="81" t="s">
        <v>221</v>
      </c>
      <c r="C15" s="66" t="s">
        <v>59</v>
      </c>
      <c r="D15" s="66" t="s">
        <v>54</v>
      </c>
      <c r="E15" s="66" t="s">
        <v>6</v>
      </c>
      <c r="F15" s="66" t="s">
        <v>12</v>
      </c>
      <c r="G15" s="66" t="s">
        <v>64</v>
      </c>
      <c r="H15" s="66" t="s">
        <v>6</v>
      </c>
      <c r="I15" s="66" t="s">
        <v>56</v>
      </c>
      <c r="J15" s="66" t="s">
        <v>60</v>
      </c>
      <c r="K15" s="117">
        <v>0</v>
      </c>
    </row>
    <row r="16" spans="1:11" ht="73.5" customHeight="1">
      <c r="A16" s="29" t="s">
        <v>197</v>
      </c>
      <c r="B16" s="81" t="s">
        <v>222</v>
      </c>
      <c r="C16" s="66" t="s">
        <v>59</v>
      </c>
      <c r="D16" s="66" t="s">
        <v>54</v>
      </c>
      <c r="E16" s="66" t="s">
        <v>6</v>
      </c>
      <c r="F16" s="66" t="s">
        <v>12</v>
      </c>
      <c r="G16" s="66" t="s">
        <v>64</v>
      </c>
      <c r="H16" s="66" t="s">
        <v>6</v>
      </c>
      <c r="I16" s="66" t="s">
        <v>56</v>
      </c>
      <c r="J16" s="66" t="s">
        <v>60</v>
      </c>
      <c r="K16" s="117">
        <v>0</v>
      </c>
    </row>
    <row r="17" spans="1:11" ht="78" customHeight="1" hidden="1">
      <c r="A17" s="29" t="s">
        <v>223</v>
      </c>
      <c r="B17" s="81" t="s">
        <v>202</v>
      </c>
      <c r="C17" s="66"/>
      <c r="D17" s="66" t="s">
        <v>54</v>
      </c>
      <c r="E17" s="66" t="s">
        <v>6</v>
      </c>
      <c r="F17" s="66" t="s">
        <v>12</v>
      </c>
      <c r="G17" s="66" t="s">
        <v>229</v>
      </c>
      <c r="H17" s="66" t="s">
        <v>6</v>
      </c>
      <c r="I17" s="66" t="s">
        <v>56</v>
      </c>
      <c r="J17" s="66" t="s">
        <v>60</v>
      </c>
      <c r="K17" s="117">
        <v>0</v>
      </c>
    </row>
    <row r="18" spans="1:11" ht="33.75" customHeight="1">
      <c r="A18" s="32">
        <v>2</v>
      </c>
      <c r="B18" s="83" t="s">
        <v>99</v>
      </c>
      <c r="C18" s="65" t="s">
        <v>133</v>
      </c>
      <c r="D18" s="65" t="s">
        <v>54</v>
      </c>
      <c r="E18" s="65" t="s">
        <v>16</v>
      </c>
      <c r="F18" s="65" t="s">
        <v>12</v>
      </c>
      <c r="G18" s="65" t="s">
        <v>53</v>
      </c>
      <c r="H18" s="65" t="s">
        <v>6</v>
      </c>
      <c r="I18" s="65" t="s">
        <v>56</v>
      </c>
      <c r="J18" s="65" t="s">
        <v>60</v>
      </c>
      <c r="K18" s="117">
        <f>SUM(K19:K22)</f>
        <v>1045.87</v>
      </c>
    </row>
    <row r="19" spans="1:11" ht="77.25" customHeight="1">
      <c r="A19" s="29" t="s">
        <v>38</v>
      </c>
      <c r="B19" s="81" t="s">
        <v>100</v>
      </c>
      <c r="C19" s="66" t="s">
        <v>133</v>
      </c>
      <c r="D19" s="66" t="s">
        <v>54</v>
      </c>
      <c r="E19" s="66" t="s">
        <v>16</v>
      </c>
      <c r="F19" s="66" t="s">
        <v>12</v>
      </c>
      <c r="G19" s="66" t="s">
        <v>232</v>
      </c>
      <c r="H19" s="66" t="s">
        <v>6</v>
      </c>
      <c r="I19" s="66" t="s">
        <v>56</v>
      </c>
      <c r="J19" s="66" t="s">
        <v>60</v>
      </c>
      <c r="K19" s="117">
        <v>482.39</v>
      </c>
    </row>
    <row r="20" spans="1:11" ht="92.25" customHeight="1">
      <c r="A20" s="29" t="s">
        <v>130</v>
      </c>
      <c r="B20" s="81" t="s">
        <v>101</v>
      </c>
      <c r="C20" s="66" t="s">
        <v>133</v>
      </c>
      <c r="D20" s="66" t="s">
        <v>54</v>
      </c>
      <c r="E20" s="66" t="s">
        <v>16</v>
      </c>
      <c r="F20" s="66" t="s">
        <v>12</v>
      </c>
      <c r="G20" s="66" t="s">
        <v>233</v>
      </c>
      <c r="H20" s="66" t="s">
        <v>6</v>
      </c>
      <c r="I20" s="66" t="s">
        <v>56</v>
      </c>
      <c r="J20" s="66" t="s">
        <v>60</v>
      </c>
      <c r="K20" s="117">
        <v>3.45</v>
      </c>
    </row>
    <row r="21" spans="1:11" ht="78.75" customHeight="1">
      <c r="A21" s="29" t="s">
        <v>131</v>
      </c>
      <c r="B21" s="81" t="s">
        <v>102</v>
      </c>
      <c r="C21" s="66" t="s">
        <v>133</v>
      </c>
      <c r="D21" s="66" t="s">
        <v>54</v>
      </c>
      <c r="E21" s="66" t="s">
        <v>16</v>
      </c>
      <c r="F21" s="66" t="s">
        <v>12</v>
      </c>
      <c r="G21" s="66" t="s">
        <v>234</v>
      </c>
      <c r="H21" s="66" t="s">
        <v>6</v>
      </c>
      <c r="I21" s="66" t="s">
        <v>56</v>
      </c>
      <c r="J21" s="66" t="s">
        <v>60</v>
      </c>
      <c r="K21" s="117">
        <v>648.96</v>
      </c>
    </row>
    <row r="22" spans="1:11" ht="73.5" customHeight="1">
      <c r="A22" s="29" t="s">
        <v>132</v>
      </c>
      <c r="B22" s="81" t="s">
        <v>103</v>
      </c>
      <c r="C22" s="66" t="s">
        <v>133</v>
      </c>
      <c r="D22" s="66" t="s">
        <v>54</v>
      </c>
      <c r="E22" s="66" t="s">
        <v>16</v>
      </c>
      <c r="F22" s="66" t="s">
        <v>12</v>
      </c>
      <c r="G22" s="66" t="s">
        <v>235</v>
      </c>
      <c r="H22" s="66" t="s">
        <v>6</v>
      </c>
      <c r="I22" s="66" t="s">
        <v>56</v>
      </c>
      <c r="J22" s="66" t="s">
        <v>60</v>
      </c>
      <c r="K22" s="117">
        <v>-88.93</v>
      </c>
    </row>
    <row r="23" spans="1:11" ht="19.5" customHeight="1">
      <c r="A23" s="52">
        <v>3</v>
      </c>
      <c r="B23" s="83" t="s">
        <v>206</v>
      </c>
      <c r="C23" s="65" t="s">
        <v>59</v>
      </c>
      <c r="D23" s="65" t="s">
        <v>54</v>
      </c>
      <c r="E23" s="65" t="s">
        <v>11</v>
      </c>
      <c r="F23" s="65" t="s">
        <v>55</v>
      </c>
      <c r="G23" s="65" t="s">
        <v>53</v>
      </c>
      <c r="H23" s="65" t="s">
        <v>55</v>
      </c>
      <c r="I23" s="65" t="s">
        <v>56</v>
      </c>
      <c r="J23" s="65" t="s">
        <v>53</v>
      </c>
      <c r="K23" s="117">
        <f>K24</f>
        <v>20.37</v>
      </c>
    </row>
    <row r="24" spans="1:11" ht="23.25" customHeight="1">
      <c r="A24" s="29" t="s">
        <v>68</v>
      </c>
      <c r="B24" s="81" t="s">
        <v>206</v>
      </c>
      <c r="C24" s="66" t="s">
        <v>59</v>
      </c>
      <c r="D24" s="66" t="s">
        <v>54</v>
      </c>
      <c r="E24" s="66" t="s">
        <v>11</v>
      </c>
      <c r="F24" s="66" t="s">
        <v>16</v>
      </c>
      <c r="G24" s="66" t="s">
        <v>62</v>
      </c>
      <c r="H24" s="66" t="s">
        <v>6</v>
      </c>
      <c r="I24" s="66" t="s">
        <v>56</v>
      </c>
      <c r="J24" s="66" t="s">
        <v>60</v>
      </c>
      <c r="K24" s="117">
        <f>45-24.63</f>
        <v>20.37</v>
      </c>
    </row>
    <row r="25" spans="1:11" ht="23.25" customHeight="1">
      <c r="A25" s="31">
        <v>4</v>
      </c>
      <c r="B25" s="84" t="s">
        <v>142</v>
      </c>
      <c r="C25" s="65" t="s">
        <v>59</v>
      </c>
      <c r="D25" s="65" t="s">
        <v>54</v>
      </c>
      <c r="E25" s="65" t="s">
        <v>67</v>
      </c>
      <c r="F25" s="65" t="s">
        <v>55</v>
      </c>
      <c r="G25" s="65" t="s">
        <v>53</v>
      </c>
      <c r="H25" s="65" t="s">
        <v>55</v>
      </c>
      <c r="I25" s="65" t="s">
        <v>56</v>
      </c>
      <c r="J25" s="65" t="s">
        <v>53</v>
      </c>
      <c r="K25" s="117">
        <f>SUM(K26:K28)</f>
        <v>3165.3900000000003</v>
      </c>
    </row>
    <row r="26" spans="1:11" ht="57" customHeight="1">
      <c r="A26" s="30" t="s">
        <v>125</v>
      </c>
      <c r="B26" s="85" t="s">
        <v>153</v>
      </c>
      <c r="C26" s="68" t="s">
        <v>59</v>
      </c>
      <c r="D26" s="68" t="s">
        <v>54</v>
      </c>
      <c r="E26" s="68" t="s">
        <v>67</v>
      </c>
      <c r="F26" s="68" t="s">
        <v>6</v>
      </c>
      <c r="G26" s="68" t="s">
        <v>64</v>
      </c>
      <c r="H26" s="68" t="s">
        <v>14</v>
      </c>
      <c r="I26" s="68" t="s">
        <v>56</v>
      </c>
      <c r="J26" s="68" t="s">
        <v>60</v>
      </c>
      <c r="K26" s="117">
        <v>1003.44</v>
      </c>
    </row>
    <row r="27" spans="1:11" ht="50.25" customHeight="1">
      <c r="A27" s="30" t="s">
        <v>207</v>
      </c>
      <c r="B27" s="85" t="s">
        <v>153</v>
      </c>
      <c r="C27" s="68" t="s">
        <v>59</v>
      </c>
      <c r="D27" s="68" t="s">
        <v>54</v>
      </c>
      <c r="E27" s="68" t="s">
        <v>67</v>
      </c>
      <c r="F27" s="68" t="s">
        <v>6</v>
      </c>
      <c r="G27" s="68" t="s">
        <v>64</v>
      </c>
      <c r="H27" s="68" t="s">
        <v>14</v>
      </c>
      <c r="I27" s="68" t="s">
        <v>56</v>
      </c>
      <c r="J27" s="68" t="s">
        <v>60</v>
      </c>
      <c r="K27" s="117">
        <v>12.34</v>
      </c>
    </row>
    <row r="28" spans="1:11" ht="23.25" customHeight="1">
      <c r="A28" s="114" t="s">
        <v>208</v>
      </c>
      <c r="B28" s="86" t="s">
        <v>70</v>
      </c>
      <c r="C28" s="67" t="s">
        <v>59</v>
      </c>
      <c r="D28" s="67" t="s">
        <v>54</v>
      </c>
      <c r="E28" s="67" t="s">
        <v>67</v>
      </c>
      <c r="F28" s="67" t="s">
        <v>67</v>
      </c>
      <c r="G28" s="67" t="s">
        <v>53</v>
      </c>
      <c r="H28" s="67" t="s">
        <v>55</v>
      </c>
      <c r="I28" s="67" t="s">
        <v>56</v>
      </c>
      <c r="J28" s="67" t="s">
        <v>53</v>
      </c>
      <c r="K28" s="171">
        <f>SUM(K29:K32)</f>
        <v>2149.61</v>
      </c>
    </row>
    <row r="29" spans="1:11" ht="45.75" customHeight="1">
      <c r="A29" s="30" t="s">
        <v>218</v>
      </c>
      <c r="B29" s="85" t="s">
        <v>144</v>
      </c>
      <c r="C29" s="68" t="s">
        <v>59</v>
      </c>
      <c r="D29" s="68" t="s">
        <v>54</v>
      </c>
      <c r="E29" s="68" t="s">
        <v>67</v>
      </c>
      <c r="F29" s="68" t="s">
        <v>67</v>
      </c>
      <c r="G29" s="68" t="s">
        <v>230</v>
      </c>
      <c r="H29" s="68" t="s">
        <v>14</v>
      </c>
      <c r="I29" s="68" t="s">
        <v>56</v>
      </c>
      <c r="J29" s="68" t="s">
        <v>60</v>
      </c>
      <c r="K29" s="117">
        <v>1361.62</v>
      </c>
    </row>
    <row r="30" spans="1:11" ht="45.75" customHeight="1">
      <c r="A30" s="30" t="s">
        <v>209</v>
      </c>
      <c r="B30" s="85" t="s">
        <v>144</v>
      </c>
      <c r="C30" s="68" t="s">
        <v>59</v>
      </c>
      <c r="D30" s="68" t="s">
        <v>54</v>
      </c>
      <c r="E30" s="68" t="s">
        <v>67</v>
      </c>
      <c r="F30" s="68" t="s">
        <v>67</v>
      </c>
      <c r="G30" s="68" t="s">
        <v>141</v>
      </c>
      <c r="H30" s="68" t="s">
        <v>14</v>
      </c>
      <c r="I30" s="68" t="s">
        <v>56</v>
      </c>
      <c r="J30" s="68" t="s">
        <v>60</v>
      </c>
      <c r="K30" s="117">
        <v>17.8</v>
      </c>
    </row>
    <row r="31" spans="1:11" ht="45.75" customHeight="1">
      <c r="A31" s="30" t="s">
        <v>210</v>
      </c>
      <c r="B31" s="85" t="s">
        <v>145</v>
      </c>
      <c r="C31" s="69" t="s">
        <v>59</v>
      </c>
      <c r="D31" s="69" t="s">
        <v>54</v>
      </c>
      <c r="E31" s="69" t="s">
        <v>67</v>
      </c>
      <c r="F31" s="69" t="s">
        <v>67</v>
      </c>
      <c r="G31" s="70" t="s">
        <v>231</v>
      </c>
      <c r="H31" s="69" t="s">
        <v>14</v>
      </c>
      <c r="I31" s="70" t="s">
        <v>56</v>
      </c>
      <c r="J31" s="69" t="s">
        <v>60</v>
      </c>
      <c r="K31" s="172">
        <v>686.68</v>
      </c>
    </row>
    <row r="32" spans="1:11" ht="49.5" customHeight="1">
      <c r="A32" s="30" t="s">
        <v>211</v>
      </c>
      <c r="B32" s="85" t="s">
        <v>145</v>
      </c>
      <c r="C32" s="69" t="s">
        <v>59</v>
      </c>
      <c r="D32" s="69" t="s">
        <v>54</v>
      </c>
      <c r="E32" s="69" t="s">
        <v>67</v>
      </c>
      <c r="F32" s="69" t="s">
        <v>67</v>
      </c>
      <c r="G32" s="70" t="s">
        <v>146</v>
      </c>
      <c r="H32" s="69" t="s">
        <v>14</v>
      </c>
      <c r="I32" s="70" t="s">
        <v>56</v>
      </c>
      <c r="J32" s="69" t="s">
        <v>60</v>
      </c>
      <c r="K32" s="172">
        <v>83.51</v>
      </c>
    </row>
    <row r="33" spans="1:11" ht="78.75" customHeight="1">
      <c r="A33" s="53">
        <v>5</v>
      </c>
      <c r="B33" s="87" t="s">
        <v>150</v>
      </c>
      <c r="C33" s="71" t="s">
        <v>25</v>
      </c>
      <c r="D33" s="71" t="s">
        <v>54</v>
      </c>
      <c r="E33" s="72" t="s">
        <v>10</v>
      </c>
      <c r="F33" s="72" t="s">
        <v>13</v>
      </c>
      <c r="G33" s="72" t="s">
        <v>93</v>
      </c>
      <c r="H33" s="73">
        <v>10</v>
      </c>
      <c r="I33" s="72" t="s">
        <v>56</v>
      </c>
      <c r="J33" s="72" t="s">
        <v>73</v>
      </c>
      <c r="K33" s="173">
        <v>96.2</v>
      </c>
    </row>
    <row r="34" spans="1:11" ht="27" customHeight="1">
      <c r="A34" s="53"/>
      <c r="B34" s="115" t="s">
        <v>256</v>
      </c>
      <c r="C34" s="72" t="s">
        <v>25</v>
      </c>
      <c r="D34" s="71" t="s">
        <v>54</v>
      </c>
      <c r="E34" s="72" t="s">
        <v>152</v>
      </c>
      <c r="F34" s="72" t="s">
        <v>12</v>
      </c>
      <c r="G34" s="72" t="s">
        <v>257</v>
      </c>
      <c r="H34" s="73">
        <v>10</v>
      </c>
      <c r="I34" s="72" t="s">
        <v>56</v>
      </c>
      <c r="J34" s="72" t="s">
        <v>258</v>
      </c>
      <c r="K34" s="173"/>
    </row>
    <row r="35" spans="1:11" ht="53.25" customHeight="1">
      <c r="A35" s="53">
        <v>6</v>
      </c>
      <c r="B35" s="88" t="s">
        <v>154</v>
      </c>
      <c r="C35" s="71" t="s">
        <v>25</v>
      </c>
      <c r="D35" s="72" t="s">
        <v>54</v>
      </c>
      <c r="E35" s="72">
        <v>16</v>
      </c>
      <c r="F35" s="72">
        <v>51</v>
      </c>
      <c r="G35" s="72" t="s">
        <v>97</v>
      </c>
      <c r="H35" s="72" t="s">
        <v>12</v>
      </c>
      <c r="I35" s="72" t="s">
        <v>56</v>
      </c>
      <c r="J35" s="72" t="s">
        <v>104</v>
      </c>
      <c r="K35" s="173"/>
    </row>
    <row r="36" spans="1:11" ht="53.25" customHeight="1">
      <c r="A36" s="53">
        <v>7</v>
      </c>
      <c r="B36" s="88" t="s">
        <v>255</v>
      </c>
      <c r="C36" s="72" t="s">
        <v>25</v>
      </c>
      <c r="D36" s="72" t="s">
        <v>54</v>
      </c>
      <c r="E36" s="72">
        <v>16</v>
      </c>
      <c r="F36" s="72" t="s">
        <v>259</v>
      </c>
      <c r="G36" s="72" t="s">
        <v>260</v>
      </c>
      <c r="H36" s="72" t="s">
        <v>14</v>
      </c>
      <c r="I36" s="72" t="s">
        <v>56</v>
      </c>
      <c r="J36" s="72" t="s">
        <v>104</v>
      </c>
      <c r="K36" s="173"/>
    </row>
    <row r="37" spans="1:11" ht="25.5" customHeight="1">
      <c r="A37" s="53">
        <v>8</v>
      </c>
      <c r="B37" s="88" t="s">
        <v>224</v>
      </c>
      <c r="C37" s="71" t="s">
        <v>25</v>
      </c>
      <c r="D37" s="72" t="s">
        <v>54</v>
      </c>
      <c r="E37" s="72" t="s">
        <v>261</v>
      </c>
      <c r="F37" s="72" t="s">
        <v>6</v>
      </c>
      <c r="G37" s="72" t="s">
        <v>260</v>
      </c>
      <c r="H37" s="72" t="s">
        <v>14</v>
      </c>
      <c r="I37" s="72" t="s">
        <v>56</v>
      </c>
      <c r="J37" s="72" t="s">
        <v>217</v>
      </c>
      <c r="K37" s="173"/>
    </row>
    <row r="38" spans="1:11" ht="24" customHeight="1">
      <c r="A38" s="111" t="s">
        <v>75</v>
      </c>
      <c r="B38" s="112" t="s">
        <v>76</v>
      </c>
      <c r="C38" s="113" t="s">
        <v>25</v>
      </c>
      <c r="D38" s="113" t="s">
        <v>77</v>
      </c>
      <c r="E38" s="113" t="s">
        <v>55</v>
      </c>
      <c r="F38" s="113" t="s">
        <v>55</v>
      </c>
      <c r="G38" s="113" t="s">
        <v>53</v>
      </c>
      <c r="H38" s="113" t="s">
        <v>55</v>
      </c>
      <c r="I38" s="113" t="s">
        <v>56</v>
      </c>
      <c r="J38" s="113" t="s">
        <v>53</v>
      </c>
      <c r="K38" s="174">
        <f>SUM(K39:K47)</f>
        <v>7972.92</v>
      </c>
    </row>
    <row r="39" spans="1:11" ht="36.75" customHeight="1">
      <c r="A39" s="41">
        <v>1</v>
      </c>
      <c r="B39" s="89" t="s">
        <v>295</v>
      </c>
      <c r="C39" s="74" t="s">
        <v>25</v>
      </c>
      <c r="D39" s="74" t="s">
        <v>77</v>
      </c>
      <c r="E39" s="74" t="s">
        <v>12</v>
      </c>
      <c r="F39" s="74" t="s">
        <v>212</v>
      </c>
      <c r="G39" s="74" t="s">
        <v>72</v>
      </c>
      <c r="H39" s="74" t="s">
        <v>14</v>
      </c>
      <c r="I39" s="74" t="s">
        <v>56</v>
      </c>
      <c r="J39" s="74" t="s">
        <v>275</v>
      </c>
      <c r="K39" s="175">
        <v>1321</v>
      </c>
    </row>
    <row r="40" spans="1:11" ht="46.5" customHeight="1">
      <c r="A40" s="41">
        <v>2</v>
      </c>
      <c r="B40" s="89" t="s">
        <v>148</v>
      </c>
      <c r="C40" s="74" t="s">
        <v>25</v>
      </c>
      <c r="D40" s="74" t="s">
        <v>77</v>
      </c>
      <c r="E40" s="74" t="s">
        <v>12</v>
      </c>
      <c r="F40" s="74" t="s">
        <v>214</v>
      </c>
      <c r="G40" s="74" t="s">
        <v>215</v>
      </c>
      <c r="H40" s="74" t="s">
        <v>14</v>
      </c>
      <c r="I40" s="74" t="s">
        <v>56</v>
      </c>
      <c r="J40" s="74" t="s">
        <v>275</v>
      </c>
      <c r="K40" s="176">
        <f>318+8+13.3</f>
        <v>339.3</v>
      </c>
    </row>
    <row r="41" spans="1:11" ht="31.5" customHeight="1">
      <c r="A41" s="41">
        <v>3</v>
      </c>
      <c r="B41" s="89" t="s">
        <v>149</v>
      </c>
      <c r="C41" s="63" t="s">
        <v>25</v>
      </c>
      <c r="D41" s="63" t="s">
        <v>77</v>
      </c>
      <c r="E41" s="63" t="s">
        <v>12</v>
      </c>
      <c r="F41" s="63" t="s">
        <v>213</v>
      </c>
      <c r="G41" s="63" t="s">
        <v>78</v>
      </c>
      <c r="H41" s="63" t="s">
        <v>14</v>
      </c>
      <c r="I41" s="63" t="s">
        <v>56</v>
      </c>
      <c r="J41" s="63" t="s">
        <v>275</v>
      </c>
      <c r="K41" s="177">
        <v>2</v>
      </c>
    </row>
    <row r="42" spans="1:11" ht="36" customHeight="1">
      <c r="A42" s="41">
        <v>4</v>
      </c>
      <c r="B42" s="89" t="s">
        <v>296</v>
      </c>
      <c r="C42" s="74" t="s">
        <v>25</v>
      </c>
      <c r="D42" s="74" t="s">
        <v>77</v>
      </c>
      <c r="E42" s="74" t="s">
        <v>12</v>
      </c>
      <c r="F42" s="74" t="s">
        <v>204</v>
      </c>
      <c r="G42" s="74" t="s">
        <v>205</v>
      </c>
      <c r="H42" s="74" t="s">
        <v>14</v>
      </c>
      <c r="I42" s="74" t="s">
        <v>56</v>
      </c>
      <c r="J42" s="74" t="s">
        <v>275</v>
      </c>
      <c r="K42" s="176">
        <v>328.4</v>
      </c>
    </row>
    <row r="43" spans="1:11" ht="31.5">
      <c r="A43" s="41">
        <v>5</v>
      </c>
      <c r="B43" s="90" t="s">
        <v>297</v>
      </c>
      <c r="C43" s="74" t="s">
        <v>25</v>
      </c>
      <c r="D43" s="74" t="s">
        <v>77</v>
      </c>
      <c r="E43" s="74" t="s">
        <v>12</v>
      </c>
      <c r="F43" s="74" t="s">
        <v>204</v>
      </c>
      <c r="G43" s="159" t="s">
        <v>291</v>
      </c>
      <c r="H43" s="74" t="s">
        <v>14</v>
      </c>
      <c r="I43" s="74" t="s">
        <v>56</v>
      </c>
      <c r="J43" s="74" t="s">
        <v>275</v>
      </c>
      <c r="K43" s="176">
        <v>1830.67</v>
      </c>
    </row>
    <row r="44" spans="1:11" ht="36">
      <c r="A44" s="41">
        <v>6</v>
      </c>
      <c r="B44" s="163" t="s">
        <v>306</v>
      </c>
      <c r="C44" s="74" t="s">
        <v>25</v>
      </c>
      <c r="D44" s="74" t="s">
        <v>77</v>
      </c>
      <c r="E44" s="74" t="s">
        <v>12</v>
      </c>
      <c r="F44" s="74" t="s">
        <v>307</v>
      </c>
      <c r="G44" s="159" t="s">
        <v>147</v>
      </c>
      <c r="H44" s="74" t="s">
        <v>14</v>
      </c>
      <c r="I44" s="74" t="s">
        <v>56</v>
      </c>
      <c r="J44" s="74" t="s">
        <v>275</v>
      </c>
      <c r="K44" s="176">
        <v>998</v>
      </c>
    </row>
    <row r="45" spans="1:11" ht="72">
      <c r="A45" s="41">
        <v>7</v>
      </c>
      <c r="B45" s="163" t="s">
        <v>368</v>
      </c>
      <c r="C45" s="74" t="s">
        <v>25</v>
      </c>
      <c r="D45" s="74" t="s">
        <v>77</v>
      </c>
      <c r="E45" s="74" t="s">
        <v>12</v>
      </c>
      <c r="F45" s="74" t="s">
        <v>369</v>
      </c>
      <c r="G45" s="159" t="s">
        <v>370</v>
      </c>
      <c r="H45" s="74" t="s">
        <v>14</v>
      </c>
      <c r="I45" s="74" t="s">
        <v>56</v>
      </c>
      <c r="J45" s="74" t="s">
        <v>275</v>
      </c>
      <c r="K45" s="176">
        <v>54.35</v>
      </c>
    </row>
    <row r="46" spans="1:11" ht="21">
      <c r="A46" s="41">
        <v>8</v>
      </c>
      <c r="B46" s="90" t="s">
        <v>366</v>
      </c>
      <c r="C46" s="74" t="s">
        <v>25</v>
      </c>
      <c r="D46" s="74" t="s">
        <v>77</v>
      </c>
      <c r="E46" s="74" t="s">
        <v>12</v>
      </c>
      <c r="F46" s="74" t="s">
        <v>292</v>
      </c>
      <c r="G46" s="159" t="s">
        <v>147</v>
      </c>
      <c r="H46" s="74" t="s">
        <v>14</v>
      </c>
      <c r="I46" s="74" t="s">
        <v>56</v>
      </c>
      <c r="J46" s="74" t="s">
        <v>275</v>
      </c>
      <c r="K46" s="176">
        <v>1669.95</v>
      </c>
    </row>
    <row r="47" spans="1:11" ht="21">
      <c r="A47" s="41">
        <v>9</v>
      </c>
      <c r="B47" s="91" t="s">
        <v>216</v>
      </c>
      <c r="C47" s="74" t="s">
        <v>25</v>
      </c>
      <c r="D47" s="74" t="s">
        <v>77</v>
      </c>
      <c r="E47" s="74" t="s">
        <v>187</v>
      </c>
      <c r="F47" s="74" t="s">
        <v>11</v>
      </c>
      <c r="G47" s="74" t="s">
        <v>64</v>
      </c>
      <c r="H47" s="74" t="s">
        <v>14</v>
      </c>
      <c r="I47" s="74" t="s">
        <v>56</v>
      </c>
      <c r="J47" s="74" t="s">
        <v>275</v>
      </c>
      <c r="K47" s="177">
        <f>1429.3-0.05</f>
        <v>1429.25</v>
      </c>
    </row>
    <row r="48" spans="1:11" ht="12.75">
      <c r="A48" s="116"/>
      <c r="B48" s="92" t="s">
        <v>79</v>
      </c>
      <c r="C48" s="75"/>
      <c r="D48" s="75"/>
      <c r="E48" s="75"/>
      <c r="F48" s="75"/>
      <c r="G48" s="75"/>
      <c r="H48" s="75"/>
      <c r="I48" s="75"/>
      <c r="J48" s="75"/>
      <c r="K48" s="177">
        <f>K6+K38</f>
        <v>13711.599999999999</v>
      </c>
    </row>
  </sheetData>
  <sheetProtection/>
  <mergeCells count="5">
    <mergeCell ref="A2:J2"/>
    <mergeCell ref="A3:A4"/>
    <mergeCell ref="B3:B4"/>
    <mergeCell ref="C3:J3"/>
    <mergeCell ref="F1:K1"/>
  </mergeCells>
  <printOptions/>
  <pageMargins left="0.5118110236220472" right="0.11811023622047245" top="0.15748031496062992"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89"/>
  <sheetViews>
    <sheetView view="pageBreakPreview" zoomScale="60" zoomScaleNormal="80" zoomScalePageLayoutView="0" workbookViewId="0" topLeftCell="A66">
      <selection activeCell="E1" sqref="E1:H1"/>
    </sheetView>
  </sheetViews>
  <sheetFormatPr defaultColWidth="8.875" defaultRowHeight="12.75"/>
  <cols>
    <col min="1" max="1" width="3.125" style="5" customWidth="1"/>
    <col min="2" max="2" width="40.125" style="6" customWidth="1"/>
    <col min="3" max="3" width="4.00390625" style="6" customWidth="1"/>
    <col min="4" max="4" width="3.125" style="6" customWidth="1"/>
    <col min="5" max="5" width="3.875" style="6" customWidth="1"/>
    <col min="6" max="6" width="12.75390625" style="6" customWidth="1"/>
    <col min="7" max="7" width="11.00390625" style="6" customWidth="1"/>
    <col min="8" max="8" width="16.00390625" style="58" customWidth="1"/>
    <col min="9" max="16384" width="8.875" style="1" customWidth="1"/>
  </cols>
  <sheetData>
    <row r="1" spans="2:8" ht="89.25" customHeight="1">
      <c r="B1" s="23"/>
      <c r="C1" s="48"/>
      <c r="D1" s="48"/>
      <c r="E1" s="256" t="s">
        <v>386</v>
      </c>
      <c r="F1" s="257"/>
      <c r="G1" s="257"/>
      <c r="H1" s="257"/>
    </row>
    <row r="2" spans="1:8" ht="20.25" customHeight="1">
      <c r="A2" s="235" t="s">
        <v>376</v>
      </c>
      <c r="B2" s="236"/>
      <c r="C2" s="236"/>
      <c r="D2" s="236"/>
      <c r="E2" s="236"/>
      <c r="F2" s="236"/>
      <c r="G2" s="236"/>
      <c r="H2" s="237"/>
    </row>
    <row r="3" ht="9.75" customHeight="1"/>
    <row r="4" spans="1:8" ht="45.75" customHeight="1">
      <c r="A4" s="8" t="s">
        <v>23</v>
      </c>
      <c r="B4" s="9" t="s">
        <v>15</v>
      </c>
      <c r="C4" s="9" t="s">
        <v>92</v>
      </c>
      <c r="D4" s="94" t="s">
        <v>2</v>
      </c>
      <c r="E4" s="94" t="s">
        <v>3</v>
      </c>
      <c r="F4" s="95" t="s">
        <v>4</v>
      </c>
      <c r="G4" s="95" t="s">
        <v>0</v>
      </c>
      <c r="H4" s="33" t="s">
        <v>236</v>
      </c>
    </row>
    <row r="5" spans="1:8" ht="27" customHeight="1">
      <c r="A5" s="158"/>
      <c r="B5" s="46" t="s">
        <v>24</v>
      </c>
      <c r="C5" s="118" t="s">
        <v>25</v>
      </c>
      <c r="D5" s="19"/>
      <c r="E5" s="19"/>
      <c r="F5" s="21"/>
      <c r="G5" s="21"/>
      <c r="H5" s="59">
        <f>H6+H39+H46+H53+H60+H75+H78+H83+H86</f>
        <v>14127.029</v>
      </c>
    </row>
    <row r="6" spans="1:8" ht="18.75" customHeight="1">
      <c r="A6" s="136">
        <v>1</v>
      </c>
      <c r="B6" s="137" t="s">
        <v>5</v>
      </c>
      <c r="C6" s="138" t="s">
        <v>25</v>
      </c>
      <c r="D6" s="139" t="s">
        <v>6</v>
      </c>
      <c r="E6" s="139"/>
      <c r="F6" s="140"/>
      <c r="G6" s="141"/>
      <c r="H6" s="142">
        <f>H7+H13+H15+H26+H29+H31</f>
        <v>4681.654</v>
      </c>
    </row>
    <row r="7" spans="1:8" ht="35.25" customHeight="1">
      <c r="A7" s="3" t="s">
        <v>37</v>
      </c>
      <c r="B7" s="123" t="s">
        <v>251</v>
      </c>
      <c r="C7" s="118" t="s">
        <v>25</v>
      </c>
      <c r="D7" s="134" t="s">
        <v>6</v>
      </c>
      <c r="E7" s="134" t="s">
        <v>12</v>
      </c>
      <c r="F7" s="55"/>
      <c r="G7" s="54"/>
      <c r="H7" s="60">
        <f>H10+H12+H11</f>
        <v>1415.784</v>
      </c>
    </row>
    <row r="8" spans="1:8" ht="38.25" customHeight="1">
      <c r="A8" s="2"/>
      <c r="B8" s="46" t="s">
        <v>19</v>
      </c>
      <c r="C8" s="119" t="s">
        <v>25</v>
      </c>
      <c r="D8" s="19" t="s">
        <v>6</v>
      </c>
      <c r="E8" s="19" t="s">
        <v>12</v>
      </c>
      <c r="F8" s="20" t="s">
        <v>163</v>
      </c>
      <c r="G8" s="21"/>
      <c r="H8" s="61">
        <f>H9</f>
        <v>1415.784</v>
      </c>
    </row>
    <row r="9" spans="1:8" ht="16.5" customHeight="1">
      <c r="A9" s="2"/>
      <c r="B9" s="46" t="s">
        <v>20</v>
      </c>
      <c r="C9" s="118" t="s">
        <v>25</v>
      </c>
      <c r="D9" s="19" t="s">
        <v>6</v>
      </c>
      <c r="E9" s="19" t="s">
        <v>12</v>
      </c>
      <c r="F9" s="20" t="s">
        <v>162</v>
      </c>
      <c r="G9" s="21"/>
      <c r="H9" s="61">
        <f>H10+H12+H11</f>
        <v>1415.784</v>
      </c>
    </row>
    <row r="10" spans="1:8" ht="27.75" customHeight="1">
      <c r="A10" s="2"/>
      <c r="B10" s="46" t="s">
        <v>238</v>
      </c>
      <c r="C10" s="119" t="s">
        <v>25</v>
      </c>
      <c r="D10" s="19" t="s">
        <v>6</v>
      </c>
      <c r="E10" s="19" t="s">
        <v>12</v>
      </c>
      <c r="F10" s="20" t="s">
        <v>164</v>
      </c>
      <c r="G10" s="21" t="s">
        <v>26</v>
      </c>
      <c r="H10" s="61">
        <f>973+120.73-0.001</f>
        <v>1093.729</v>
      </c>
    </row>
    <row r="11" spans="1:8" ht="27.75" customHeight="1" hidden="1">
      <c r="A11" s="2"/>
      <c r="B11" s="46" t="s">
        <v>238</v>
      </c>
      <c r="C11" s="119" t="s">
        <v>25</v>
      </c>
      <c r="D11" s="19" t="s">
        <v>6</v>
      </c>
      <c r="E11" s="19" t="s">
        <v>12</v>
      </c>
      <c r="F11" s="20" t="s">
        <v>262</v>
      </c>
      <c r="G11" s="21" t="s">
        <v>26</v>
      </c>
      <c r="H11" s="61"/>
    </row>
    <row r="12" spans="1:8" ht="35.25" customHeight="1">
      <c r="A12" s="2"/>
      <c r="B12" s="46" t="s">
        <v>239</v>
      </c>
      <c r="C12" s="119" t="s">
        <v>25</v>
      </c>
      <c r="D12" s="19" t="s">
        <v>6</v>
      </c>
      <c r="E12" s="19" t="s">
        <v>12</v>
      </c>
      <c r="F12" s="20" t="s">
        <v>164</v>
      </c>
      <c r="G12" s="21" t="s">
        <v>178</v>
      </c>
      <c r="H12" s="61">
        <f>290+37.46-5.4-0.005</f>
        <v>322.055</v>
      </c>
    </row>
    <row r="13" spans="1:8" ht="51" customHeight="1">
      <c r="A13" s="2" t="s">
        <v>63</v>
      </c>
      <c r="B13" s="123" t="s">
        <v>263</v>
      </c>
      <c r="C13" s="119" t="s">
        <v>25</v>
      </c>
      <c r="D13" s="134" t="s">
        <v>6</v>
      </c>
      <c r="E13" s="134" t="s">
        <v>16</v>
      </c>
      <c r="F13" s="20" t="s">
        <v>163</v>
      </c>
      <c r="G13" s="21"/>
      <c r="H13" s="61">
        <f>H14</f>
        <v>0</v>
      </c>
    </row>
    <row r="14" spans="1:8" ht="24" customHeight="1">
      <c r="A14" s="2"/>
      <c r="B14" s="46" t="s">
        <v>264</v>
      </c>
      <c r="C14" s="119" t="s">
        <v>25</v>
      </c>
      <c r="D14" s="19" t="s">
        <v>6</v>
      </c>
      <c r="E14" s="19" t="s">
        <v>16</v>
      </c>
      <c r="F14" s="20" t="s">
        <v>265</v>
      </c>
      <c r="G14" s="21" t="s">
        <v>266</v>
      </c>
      <c r="H14" s="61">
        <f>10-10</f>
        <v>0</v>
      </c>
    </row>
    <row r="15" spans="1:8" ht="51" customHeight="1">
      <c r="A15" s="3" t="s">
        <v>192</v>
      </c>
      <c r="B15" s="123" t="s">
        <v>252</v>
      </c>
      <c r="C15" s="118" t="s">
        <v>25</v>
      </c>
      <c r="D15" s="134" t="s">
        <v>6</v>
      </c>
      <c r="E15" s="134" t="s">
        <v>7</v>
      </c>
      <c r="F15" s="55"/>
      <c r="G15" s="54"/>
      <c r="H15" s="60">
        <f>H16+H24</f>
        <v>1979.98</v>
      </c>
    </row>
    <row r="16" spans="1:8" ht="34.5" customHeight="1">
      <c r="A16" s="2"/>
      <c r="B16" s="46" t="s">
        <v>19</v>
      </c>
      <c r="C16" s="119" t="s">
        <v>25</v>
      </c>
      <c r="D16" s="19" t="s">
        <v>6</v>
      </c>
      <c r="E16" s="19" t="s">
        <v>7</v>
      </c>
      <c r="F16" s="20" t="s">
        <v>163</v>
      </c>
      <c r="G16" s="21"/>
      <c r="H16" s="61">
        <f>H18+H19+H22+H21+H23+H17+H20</f>
        <v>1977.98</v>
      </c>
    </row>
    <row r="17" spans="1:8" ht="34.5" customHeight="1">
      <c r="A17" s="2"/>
      <c r="B17" s="46" t="s">
        <v>238</v>
      </c>
      <c r="C17" s="118" t="s">
        <v>25</v>
      </c>
      <c r="D17" s="19" t="s">
        <v>6</v>
      </c>
      <c r="E17" s="19" t="s">
        <v>7</v>
      </c>
      <c r="F17" s="20" t="s">
        <v>166</v>
      </c>
      <c r="G17" s="21" t="s">
        <v>26</v>
      </c>
      <c r="H17" s="61">
        <f>1380-47.08</f>
        <v>1332.92</v>
      </c>
    </row>
    <row r="18" spans="1:8" ht="24.75" customHeight="1">
      <c r="A18" s="2"/>
      <c r="B18" s="46" t="s">
        <v>238</v>
      </c>
      <c r="C18" s="118" t="s">
        <v>25</v>
      </c>
      <c r="D18" s="19" t="s">
        <v>6</v>
      </c>
      <c r="E18" s="19" t="s">
        <v>7</v>
      </c>
      <c r="F18" s="20" t="s">
        <v>371</v>
      </c>
      <c r="G18" s="21" t="s">
        <v>26</v>
      </c>
      <c r="H18" s="61">
        <v>41.74</v>
      </c>
    </row>
    <row r="19" spans="1:8" ht="36.75" customHeight="1">
      <c r="A19" s="2"/>
      <c r="B19" s="46" t="s">
        <v>240</v>
      </c>
      <c r="C19" s="119" t="s">
        <v>25</v>
      </c>
      <c r="D19" s="19" t="s">
        <v>6</v>
      </c>
      <c r="E19" s="19" t="s">
        <v>7</v>
      </c>
      <c r="F19" s="20" t="s">
        <v>167</v>
      </c>
      <c r="G19" s="21" t="s">
        <v>27</v>
      </c>
      <c r="H19" s="61">
        <f>45-7.9</f>
        <v>37.1</v>
      </c>
    </row>
    <row r="20" spans="1:8" ht="45.75" customHeight="1">
      <c r="A20" s="2"/>
      <c r="B20" s="46" t="s">
        <v>239</v>
      </c>
      <c r="C20" s="119" t="s">
        <v>25</v>
      </c>
      <c r="D20" s="19" t="s">
        <v>6</v>
      </c>
      <c r="E20" s="19" t="s">
        <v>7</v>
      </c>
      <c r="F20" s="20" t="s">
        <v>167</v>
      </c>
      <c r="G20" s="21" t="s">
        <v>178</v>
      </c>
      <c r="H20" s="61">
        <f>417-19.5-0.01</f>
        <v>397.49</v>
      </c>
    </row>
    <row r="21" spans="1:8" ht="45.75" customHeight="1">
      <c r="A21" s="2"/>
      <c r="B21" s="46" t="s">
        <v>239</v>
      </c>
      <c r="C21" s="119" t="s">
        <v>25</v>
      </c>
      <c r="D21" s="19" t="s">
        <v>6</v>
      </c>
      <c r="E21" s="19" t="s">
        <v>7</v>
      </c>
      <c r="F21" s="20" t="s">
        <v>372</v>
      </c>
      <c r="G21" s="21" t="s">
        <v>178</v>
      </c>
      <c r="H21" s="61">
        <v>12.61</v>
      </c>
    </row>
    <row r="22" spans="1:8" ht="30.75" customHeight="1">
      <c r="A22" s="2"/>
      <c r="B22" s="46" t="s">
        <v>201</v>
      </c>
      <c r="C22" s="119" t="s">
        <v>25</v>
      </c>
      <c r="D22" s="19" t="s">
        <v>6</v>
      </c>
      <c r="E22" s="19" t="s">
        <v>7</v>
      </c>
      <c r="F22" s="20" t="s">
        <v>168</v>
      </c>
      <c r="G22" s="21" t="s">
        <v>28</v>
      </c>
      <c r="H22" s="61">
        <f>200-42.65-2.66</f>
        <v>154.69</v>
      </c>
    </row>
    <row r="23" spans="1:8" ht="17.25" customHeight="1">
      <c r="A23" s="2"/>
      <c r="B23" s="46" t="s">
        <v>188</v>
      </c>
      <c r="C23" s="119" t="s">
        <v>25</v>
      </c>
      <c r="D23" s="19" t="s">
        <v>6</v>
      </c>
      <c r="E23" s="19" t="s">
        <v>7</v>
      </c>
      <c r="F23" s="20" t="s">
        <v>167</v>
      </c>
      <c r="G23" s="21" t="s">
        <v>189</v>
      </c>
      <c r="H23" s="61">
        <f>10-8.57</f>
        <v>1.4299999999999997</v>
      </c>
    </row>
    <row r="24" spans="1:8" ht="27.75" customHeight="1">
      <c r="A24" s="2"/>
      <c r="B24" s="46" t="s">
        <v>151</v>
      </c>
      <c r="C24" s="118" t="s">
        <v>25</v>
      </c>
      <c r="D24" s="19" t="s">
        <v>6</v>
      </c>
      <c r="E24" s="19" t="s">
        <v>7</v>
      </c>
      <c r="F24" s="45" t="s">
        <v>181</v>
      </c>
      <c r="G24" s="21"/>
      <c r="H24" s="61">
        <v>2</v>
      </c>
    </row>
    <row r="25" spans="1:8" ht="29.25" customHeight="1">
      <c r="A25" s="2"/>
      <c r="B25" s="46" t="s">
        <v>31</v>
      </c>
      <c r="C25" s="118" t="s">
        <v>25</v>
      </c>
      <c r="D25" s="19" t="s">
        <v>6</v>
      </c>
      <c r="E25" s="19" t="s">
        <v>7</v>
      </c>
      <c r="F25" s="45" t="s">
        <v>165</v>
      </c>
      <c r="G25" s="21" t="s">
        <v>28</v>
      </c>
      <c r="H25" s="61">
        <v>2</v>
      </c>
    </row>
    <row r="26" spans="1:8" ht="34.5" customHeight="1">
      <c r="A26" s="3" t="s">
        <v>193</v>
      </c>
      <c r="B26" s="123" t="s">
        <v>253</v>
      </c>
      <c r="C26" s="119" t="s">
        <v>25</v>
      </c>
      <c r="D26" s="134" t="s">
        <v>6</v>
      </c>
      <c r="E26" s="134" t="s">
        <v>67</v>
      </c>
      <c r="F26" s="55"/>
      <c r="G26" s="54"/>
      <c r="H26" s="60">
        <f>H28</f>
        <v>186</v>
      </c>
    </row>
    <row r="27" spans="1:8" ht="25.5" customHeight="1">
      <c r="A27" s="2"/>
      <c r="B27" s="46" t="s">
        <v>134</v>
      </c>
      <c r="C27" s="119" t="s">
        <v>25</v>
      </c>
      <c r="D27" s="19" t="s">
        <v>6</v>
      </c>
      <c r="E27" s="19" t="s">
        <v>67</v>
      </c>
      <c r="F27" s="20" t="s">
        <v>179</v>
      </c>
      <c r="G27" s="21"/>
      <c r="H27" s="61">
        <f>H28</f>
        <v>186</v>
      </c>
    </row>
    <row r="28" spans="1:8" ht="20.25" customHeight="1">
      <c r="A28" s="2"/>
      <c r="B28" s="46" t="s">
        <v>254</v>
      </c>
      <c r="C28" s="119" t="s">
        <v>25</v>
      </c>
      <c r="D28" s="19" t="s">
        <v>6</v>
      </c>
      <c r="E28" s="19" t="s">
        <v>67</v>
      </c>
      <c r="F28" s="20" t="s">
        <v>179</v>
      </c>
      <c r="G28" s="21" t="s">
        <v>135</v>
      </c>
      <c r="H28" s="61">
        <v>186</v>
      </c>
    </row>
    <row r="29" spans="1:8" ht="24.75" customHeight="1">
      <c r="A29" s="47" t="s">
        <v>194</v>
      </c>
      <c r="B29" s="123" t="s">
        <v>139</v>
      </c>
      <c r="C29" s="135" t="s">
        <v>25</v>
      </c>
      <c r="D29" s="134" t="s">
        <v>6</v>
      </c>
      <c r="E29" s="134" t="s">
        <v>10</v>
      </c>
      <c r="F29" s="55"/>
      <c r="G29" s="54"/>
      <c r="H29" s="60">
        <f>H30</f>
        <v>0</v>
      </c>
    </row>
    <row r="30" spans="1:8" ht="21.75" customHeight="1">
      <c r="A30" s="47"/>
      <c r="B30" s="46" t="s">
        <v>241</v>
      </c>
      <c r="C30" s="119" t="s">
        <v>25</v>
      </c>
      <c r="D30" s="19" t="s">
        <v>6</v>
      </c>
      <c r="E30" s="19" t="s">
        <v>10</v>
      </c>
      <c r="F30" s="20" t="s">
        <v>180</v>
      </c>
      <c r="G30" s="21" t="s">
        <v>177</v>
      </c>
      <c r="H30" s="61">
        <v>0</v>
      </c>
    </row>
    <row r="31" spans="1:8" ht="22.5" customHeight="1">
      <c r="A31" s="47" t="s">
        <v>195</v>
      </c>
      <c r="B31" s="123" t="s">
        <v>151</v>
      </c>
      <c r="C31" s="119" t="s">
        <v>25</v>
      </c>
      <c r="D31" s="134" t="s">
        <v>6</v>
      </c>
      <c r="E31" s="134" t="s">
        <v>152</v>
      </c>
      <c r="F31" s="55"/>
      <c r="G31" s="54"/>
      <c r="H31" s="60">
        <f>H33+H34+H32</f>
        <v>1099.89</v>
      </c>
    </row>
    <row r="32" spans="1:8" ht="24.75" customHeight="1">
      <c r="A32" s="47"/>
      <c r="B32" s="46" t="s">
        <v>278</v>
      </c>
      <c r="C32" s="119" t="s">
        <v>25</v>
      </c>
      <c r="D32" s="19" t="s">
        <v>6</v>
      </c>
      <c r="E32" s="19" t="s">
        <v>152</v>
      </c>
      <c r="F32" s="20" t="s">
        <v>279</v>
      </c>
      <c r="G32" s="21" t="s">
        <v>28</v>
      </c>
      <c r="H32" s="61">
        <v>316.8</v>
      </c>
    </row>
    <row r="33" spans="1:8" ht="40.5" customHeight="1">
      <c r="A33" s="47"/>
      <c r="B33" s="46" t="s">
        <v>201</v>
      </c>
      <c r="C33" s="119" t="s">
        <v>25</v>
      </c>
      <c r="D33" s="19" t="s">
        <v>6</v>
      </c>
      <c r="E33" s="19" t="s">
        <v>152</v>
      </c>
      <c r="F33" s="20" t="s">
        <v>169</v>
      </c>
      <c r="G33" s="21" t="s">
        <v>28</v>
      </c>
      <c r="H33" s="61">
        <v>774.89</v>
      </c>
    </row>
    <row r="34" spans="1:8" ht="24.75" customHeight="1">
      <c r="A34" s="47"/>
      <c r="B34" s="46" t="s">
        <v>188</v>
      </c>
      <c r="C34" s="119" t="s">
        <v>25</v>
      </c>
      <c r="D34" s="19" t="s">
        <v>6</v>
      </c>
      <c r="E34" s="19" t="s">
        <v>152</v>
      </c>
      <c r="F34" s="20" t="s">
        <v>169</v>
      </c>
      <c r="G34" s="21"/>
      <c r="H34" s="61">
        <f>H36+H37+H38+H35</f>
        <v>8.2</v>
      </c>
    </row>
    <row r="35" spans="1:8" ht="24.75" customHeight="1" hidden="1">
      <c r="A35" s="47"/>
      <c r="B35" s="46" t="s">
        <v>267</v>
      </c>
      <c r="C35" s="119" t="s">
        <v>25</v>
      </c>
      <c r="D35" s="19" t="s">
        <v>6</v>
      </c>
      <c r="E35" s="19" t="s">
        <v>152</v>
      </c>
      <c r="F35" s="20" t="s">
        <v>169</v>
      </c>
      <c r="G35" s="21" t="s">
        <v>268</v>
      </c>
      <c r="H35" s="61"/>
    </row>
    <row r="36" spans="1:8" ht="22.5" customHeight="1" hidden="1">
      <c r="A36" s="47"/>
      <c r="B36" s="46" t="s">
        <v>94</v>
      </c>
      <c r="C36" s="119" t="s">
        <v>25</v>
      </c>
      <c r="D36" s="19" t="s">
        <v>6</v>
      </c>
      <c r="E36" s="19" t="s">
        <v>152</v>
      </c>
      <c r="F36" s="20" t="s">
        <v>169</v>
      </c>
      <c r="G36" s="21" t="s">
        <v>29</v>
      </c>
      <c r="H36" s="61"/>
    </row>
    <row r="37" spans="1:8" ht="24" customHeight="1">
      <c r="A37" s="47"/>
      <c r="B37" s="46" t="s">
        <v>290</v>
      </c>
      <c r="C37" s="119" t="s">
        <v>25</v>
      </c>
      <c r="D37" s="19" t="s">
        <v>6</v>
      </c>
      <c r="E37" s="19" t="s">
        <v>152</v>
      </c>
      <c r="F37" s="20" t="s">
        <v>169</v>
      </c>
      <c r="G37" s="21" t="s">
        <v>30</v>
      </c>
      <c r="H37" s="61">
        <v>8.18</v>
      </c>
    </row>
    <row r="38" spans="1:8" ht="24" customHeight="1">
      <c r="A38" s="47"/>
      <c r="B38" s="46" t="s">
        <v>188</v>
      </c>
      <c r="C38" s="119" t="s">
        <v>25</v>
      </c>
      <c r="D38" s="19" t="s">
        <v>6</v>
      </c>
      <c r="E38" s="19" t="s">
        <v>152</v>
      </c>
      <c r="F38" s="20" t="s">
        <v>169</v>
      </c>
      <c r="G38" s="21" t="s">
        <v>189</v>
      </c>
      <c r="H38" s="61">
        <v>0.02</v>
      </c>
    </row>
    <row r="39" spans="1:8" ht="26.25" customHeight="1">
      <c r="A39" s="143">
        <v>2</v>
      </c>
      <c r="B39" s="137" t="s">
        <v>32</v>
      </c>
      <c r="C39" s="138" t="s">
        <v>25</v>
      </c>
      <c r="D39" s="139" t="s">
        <v>12</v>
      </c>
      <c r="E39" s="139"/>
      <c r="F39" s="140"/>
      <c r="G39" s="141"/>
      <c r="H39" s="144">
        <f>H40</f>
        <v>339.3</v>
      </c>
    </row>
    <row r="40" spans="1:8" ht="24" customHeight="1">
      <c r="A40" s="47" t="s">
        <v>38</v>
      </c>
      <c r="B40" s="46" t="s">
        <v>33</v>
      </c>
      <c r="C40" s="118" t="s">
        <v>25</v>
      </c>
      <c r="D40" s="19" t="s">
        <v>12</v>
      </c>
      <c r="E40" s="19" t="s">
        <v>16</v>
      </c>
      <c r="F40" s="45"/>
      <c r="G40" s="21"/>
      <c r="H40" s="61">
        <f>H41</f>
        <v>339.3</v>
      </c>
    </row>
    <row r="41" spans="1:8" ht="32.25" customHeight="1">
      <c r="A41" s="22"/>
      <c r="B41" s="46" t="s">
        <v>34</v>
      </c>
      <c r="C41" s="119" t="s">
        <v>25</v>
      </c>
      <c r="D41" s="19" t="s">
        <v>12</v>
      </c>
      <c r="E41" s="19" t="s">
        <v>16</v>
      </c>
      <c r="F41" s="45" t="s">
        <v>171</v>
      </c>
      <c r="G41" s="21"/>
      <c r="H41" s="61">
        <f>SUM(H42:H45)</f>
        <v>339.3</v>
      </c>
    </row>
    <row r="42" spans="1:8" ht="23.25" customHeight="1">
      <c r="A42" s="22"/>
      <c r="B42" s="46" t="s">
        <v>238</v>
      </c>
      <c r="C42" s="118" t="s">
        <v>25</v>
      </c>
      <c r="D42" s="19" t="s">
        <v>12</v>
      </c>
      <c r="E42" s="19" t="s">
        <v>16</v>
      </c>
      <c r="F42" s="45" t="s">
        <v>170</v>
      </c>
      <c r="G42" s="21" t="s">
        <v>26</v>
      </c>
      <c r="H42" s="61">
        <f>237+11.17</f>
        <v>248.17</v>
      </c>
    </row>
    <row r="43" spans="1:8" ht="42" customHeight="1">
      <c r="A43" s="22"/>
      <c r="B43" s="46" t="s">
        <v>240</v>
      </c>
      <c r="C43" s="118" t="s">
        <v>25</v>
      </c>
      <c r="D43" s="19" t="s">
        <v>12</v>
      </c>
      <c r="E43" s="19" t="s">
        <v>16</v>
      </c>
      <c r="F43" s="45" t="s">
        <v>170</v>
      </c>
      <c r="G43" s="21" t="s">
        <v>27</v>
      </c>
      <c r="H43" s="61">
        <f>7-1.24</f>
        <v>5.76</v>
      </c>
    </row>
    <row r="44" spans="1:8" ht="39.75" customHeight="1">
      <c r="A44" s="22"/>
      <c r="B44" s="46" t="s">
        <v>239</v>
      </c>
      <c r="C44" s="118" t="s">
        <v>25</v>
      </c>
      <c r="D44" s="19" t="s">
        <v>12</v>
      </c>
      <c r="E44" s="19" t="s">
        <v>16</v>
      </c>
      <c r="F44" s="45" t="s">
        <v>170</v>
      </c>
      <c r="G44" s="21" t="s">
        <v>178</v>
      </c>
      <c r="H44" s="61">
        <f>71+3.95</f>
        <v>74.95</v>
      </c>
    </row>
    <row r="45" spans="1:8" ht="26.25" customHeight="1">
      <c r="A45" s="22"/>
      <c r="B45" s="46" t="s">
        <v>201</v>
      </c>
      <c r="C45" s="118" t="s">
        <v>25</v>
      </c>
      <c r="D45" s="19" t="s">
        <v>12</v>
      </c>
      <c r="E45" s="19" t="s">
        <v>16</v>
      </c>
      <c r="F45" s="45" t="s">
        <v>170</v>
      </c>
      <c r="G45" s="21" t="s">
        <v>28</v>
      </c>
      <c r="H45" s="61">
        <f>3+8-0.58</f>
        <v>10.42</v>
      </c>
    </row>
    <row r="46" spans="1:8" s="24" customFormat="1" ht="26.25" customHeight="1">
      <c r="A46" s="143">
        <v>3</v>
      </c>
      <c r="B46" s="137" t="s">
        <v>18</v>
      </c>
      <c r="C46" s="138" t="s">
        <v>25</v>
      </c>
      <c r="D46" s="139" t="s">
        <v>16</v>
      </c>
      <c r="E46" s="139"/>
      <c r="F46" s="145"/>
      <c r="G46" s="141"/>
      <c r="H46" s="144">
        <f>H47+H50</f>
        <v>2.3099999999999996</v>
      </c>
    </row>
    <row r="47" spans="1:8" s="24" customFormat="1" ht="36" customHeight="1">
      <c r="A47" s="47" t="s">
        <v>39</v>
      </c>
      <c r="B47" s="46" t="s">
        <v>242</v>
      </c>
      <c r="C47" s="118" t="s">
        <v>25</v>
      </c>
      <c r="D47" s="19" t="s">
        <v>16</v>
      </c>
      <c r="E47" s="19" t="s">
        <v>13</v>
      </c>
      <c r="F47" s="20"/>
      <c r="G47" s="21"/>
      <c r="H47" s="61">
        <f>H48</f>
        <v>2.3099999999999996</v>
      </c>
    </row>
    <row r="48" spans="1:8" ht="35.25" customHeight="1">
      <c r="A48" s="22"/>
      <c r="B48" s="46" t="s">
        <v>21</v>
      </c>
      <c r="C48" s="119" t="s">
        <v>25</v>
      </c>
      <c r="D48" s="19" t="s">
        <v>16</v>
      </c>
      <c r="E48" s="19" t="s">
        <v>13</v>
      </c>
      <c r="F48" s="20" t="s">
        <v>172</v>
      </c>
      <c r="G48" s="21"/>
      <c r="H48" s="61">
        <f>H49</f>
        <v>2.3099999999999996</v>
      </c>
    </row>
    <row r="49" spans="1:8" ht="36" customHeight="1">
      <c r="A49" s="22"/>
      <c r="B49" s="46" t="s">
        <v>201</v>
      </c>
      <c r="C49" s="118" t="s">
        <v>25</v>
      </c>
      <c r="D49" s="19" t="s">
        <v>16</v>
      </c>
      <c r="E49" s="19" t="s">
        <v>13</v>
      </c>
      <c r="F49" s="20" t="s">
        <v>172</v>
      </c>
      <c r="G49" s="21" t="s">
        <v>28</v>
      </c>
      <c r="H49" s="61">
        <f>10-7.69</f>
        <v>2.3099999999999996</v>
      </c>
    </row>
    <row r="50" spans="1:8" ht="24.75" customHeight="1">
      <c r="A50" s="47" t="s">
        <v>40</v>
      </c>
      <c r="B50" s="46" t="s">
        <v>35</v>
      </c>
      <c r="C50" s="119" t="s">
        <v>25</v>
      </c>
      <c r="D50" s="19" t="s">
        <v>36</v>
      </c>
      <c r="E50" s="19" t="s">
        <v>74</v>
      </c>
      <c r="F50" s="45"/>
      <c r="G50" s="21"/>
      <c r="H50" s="61">
        <f>H51</f>
        <v>0</v>
      </c>
    </row>
    <row r="51" spans="1:8" ht="37.5" customHeight="1">
      <c r="A51" s="22"/>
      <c r="B51" s="46" t="s">
        <v>80</v>
      </c>
      <c r="C51" s="118" t="s">
        <v>25</v>
      </c>
      <c r="D51" s="19" t="s">
        <v>36</v>
      </c>
      <c r="E51" s="19" t="s">
        <v>74</v>
      </c>
      <c r="F51" s="45" t="s">
        <v>174</v>
      </c>
      <c r="G51" s="21"/>
      <c r="H51" s="61">
        <f>H52</f>
        <v>0</v>
      </c>
    </row>
    <row r="52" spans="1:8" ht="36" customHeight="1">
      <c r="A52" s="22"/>
      <c r="B52" s="46" t="s">
        <v>201</v>
      </c>
      <c r="C52" s="119" t="s">
        <v>25</v>
      </c>
      <c r="D52" s="19" t="s">
        <v>36</v>
      </c>
      <c r="E52" s="19" t="s">
        <v>74</v>
      </c>
      <c r="F52" s="45" t="s">
        <v>173</v>
      </c>
      <c r="G52" s="21" t="s">
        <v>28</v>
      </c>
      <c r="H52" s="61">
        <f>10-10</f>
        <v>0</v>
      </c>
    </row>
    <row r="53" spans="1:8" ht="19.5" customHeight="1">
      <c r="A53" s="143">
        <v>4</v>
      </c>
      <c r="B53" s="137" t="s">
        <v>8</v>
      </c>
      <c r="C53" s="138" t="s">
        <v>25</v>
      </c>
      <c r="D53" s="139" t="s">
        <v>7</v>
      </c>
      <c r="E53" s="139"/>
      <c r="F53" s="140"/>
      <c r="G53" s="141"/>
      <c r="H53" s="146">
        <f>H54</f>
        <v>880.36</v>
      </c>
    </row>
    <row r="54" spans="1:8" ht="27" customHeight="1">
      <c r="A54" s="47" t="s">
        <v>41</v>
      </c>
      <c r="B54" s="46" t="s">
        <v>95</v>
      </c>
      <c r="C54" s="119" t="s">
        <v>25</v>
      </c>
      <c r="D54" s="19" t="s">
        <v>7</v>
      </c>
      <c r="E54" s="19" t="s">
        <v>13</v>
      </c>
      <c r="F54" s="45"/>
      <c r="G54" s="21"/>
      <c r="H54" s="61">
        <f>H55</f>
        <v>880.36</v>
      </c>
    </row>
    <row r="55" spans="1:8" ht="21.75" customHeight="1">
      <c r="A55" s="47"/>
      <c r="B55" s="46" t="s">
        <v>203</v>
      </c>
      <c r="C55" s="119" t="s">
        <v>25</v>
      </c>
      <c r="D55" s="19" t="s">
        <v>7</v>
      </c>
      <c r="E55" s="19" t="s">
        <v>13</v>
      </c>
      <c r="F55" s="45" t="s">
        <v>276</v>
      </c>
      <c r="G55" s="21"/>
      <c r="H55" s="61">
        <f>H56+H57+H58+H59</f>
        <v>880.36</v>
      </c>
    </row>
    <row r="56" spans="1:8" ht="26.25" customHeight="1">
      <c r="A56" s="47"/>
      <c r="B56" s="46" t="s">
        <v>201</v>
      </c>
      <c r="C56" s="119" t="s">
        <v>25</v>
      </c>
      <c r="D56" s="19" t="s">
        <v>7</v>
      </c>
      <c r="E56" s="19" t="s">
        <v>13</v>
      </c>
      <c r="F56" s="45" t="s">
        <v>276</v>
      </c>
      <c r="G56" s="21" t="s">
        <v>28</v>
      </c>
      <c r="H56" s="61">
        <v>880.36</v>
      </c>
    </row>
    <row r="57" spans="1:8" ht="22.5" customHeight="1">
      <c r="A57" s="47"/>
      <c r="B57" s="46" t="s">
        <v>188</v>
      </c>
      <c r="C57" s="119" t="s">
        <v>25</v>
      </c>
      <c r="D57" s="19" t="s">
        <v>7</v>
      </c>
      <c r="E57" s="19" t="s">
        <v>13</v>
      </c>
      <c r="F57" s="45" t="s">
        <v>276</v>
      </c>
      <c r="G57" s="21" t="s">
        <v>189</v>
      </c>
      <c r="H57" s="61">
        <v>0</v>
      </c>
    </row>
    <row r="58" spans="1:8" ht="51" customHeight="1" hidden="1">
      <c r="A58" s="47"/>
      <c r="B58" s="46" t="s">
        <v>201</v>
      </c>
      <c r="C58" s="119" t="s">
        <v>25</v>
      </c>
      <c r="D58" s="19" t="s">
        <v>7</v>
      </c>
      <c r="E58" s="19" t="s">
        <v>13</v>
      </c>
      <c r="F58" s="45" t="s">
        <v>280</v>
      </c>
      <c r="G58" s="21" t="s">
        <v>28</v>
      </c>
      <c r="H58" s="61">
        <v>0</v>
      </c>
    </row>
    <row r="59" spans="1:8" ht="20.25" customHeight="1" hidden="1">
      <c r="A59" s="47"/>
      <c r="B59" s="46" t="s">
        <v>201</v>
      </c>
      <c r="C59" s="119" t="s">
        <v>25</v>
      </c>
      <c r="D59" s="19" t="s">
        <v>7</v>
      </c>
      <c r="E59" s="19" t="s">
        <v>13</v>
      </c>
      <c r="F59" s="45" t="s">
        <v>281</v>
      </c>
      <c r="G59" s="21" t="s">
        <v>28</v>
      </c>
      <c r="H59" s="61">
        <v>0</v>
      </c>
    </row>
    <row r="60" spans="1:8" ht="20.25" customHeight="1">
      <c r="A60" s="147" t="s">
        <v>91</v>
      </c>
      <c r="B60" s="148" t="s">
        <v>1</v>
      </c>
      <c r="C60" s="138" t="s">
        <v>25</v>
      </c>
      <c r="D60" s="139" t="s">
        <v>11</v>
      </c>
      <c r="E60" s="139"/>
      <c r="F60" s="149"/>
      <c r="G60" s="141"/>
      <c r="H60" s="146">
        <f>H61</f>
        <v>5305.525</v>
      </c>
    </row>
    <row r="61" spans="1:8" ht="26.25" customHeight="1">
      <c r="A61" s="47" t="s">
        <v>237</v>
      </c>
      <c r="B61" s="46" t="s">
        <v>22</v>
      </c>
      <c r="C61" s="119" t="s">
        <v>25</v>
      </c>
      <c r="D61" s="19" t="s">
        <v>11</v>
      </c>
      <c r="E61" s="19" t="s">
        <v>16</v>
      </c>
      <c r="F61" s="44"/>
      <c r="G61" s="21"/>
      <c r="H61" s="61">
        <f>SUM(H62:H74)</f>
        <v>5305.525</v>
      </c>
    </row>
    <row r="62" spans="1:8" ht="24" customHeight="1">
      <c r="A62" s="22"/>
      <c r="B62" s="46" t="s">
        <v>249</v>
      </c>
      <c r="C62" s="118" t="s">
        <v>25</v>
      </c>
      <c r="D62" s="19" t="s">
        <v>11</v>
      </c>
      <c r="E62" s="19" t="s">
        <v>16</v>
      </c>
      <c r="F62" s="44" t="s">
        <v>182</v>
      </c>
      <c r="G62" s="21" t="s">
        <v>28</v>
      </c>
      <c r="H62" s="61">
        <v>362.42</v>
      </c>
    </row>
    <row r="63" spans="1:8" ht="18" customHeight="1" hidden="1">
      <c r="A63" s="22"/>
      <c r="B63" s="46" t="s">
        <v>267</v>
      </c>
      <c r="C63" s="118" t="s">
        <v>25</v>
      </c>
      <c r="D63" s="19" t="s">
        <v>11</v>
      </c>
      <c r="E63" s="19" t="s">
        <v>16</v>
      </c>
      <c r="F63" s="44" t="s">
        <v>182</v>
      </c>
      <c r="G63" s="21" t="s">
        <v>268</v>
      </c>
      <c r="H63" s="61"/>
    </row>
    <row r="64" spans="1:8" ht="42.75" customHeight="1">
      <c r="A64" s="47"/>
      <c r="B64" s="46" t="s">
        <v>250</v>
      </c>
      <c r="C64" s="119" t="s">
        <v>25</v>
      </c>
      <c r="D64" s="19" t="s">
        <v>11</v>
      </c>
      <c r="E64" s="19" t="s">
        <v>16</v>
      </c>
      <c r="F64" s="44" t="s">
        <v>183</v>
      </c>
      <c r="G64" s="21" t="s">
        <v>28</v>
      </c>
      <c r="H64" s="61">
        <f>465.211-50-28.13</f>
        <v>387.081</v>
      </c>
    </row>
    <row r="65" spans="1:8" ht="19.5" customHeight="1" hidden="1">
      <c r="A65" s="47"/>
      <c r="B65" s="46" t="s">
        <v>267</v>
      </c>
      <c r="C65" s="119" t="s">
        <v>25</v>
      </c>
      <c r="D65" s="19" t="s">
        <v>11</v>
      </c>
      <c r="E65" s="19" t="s">
        <v>16</v>
      </c>
      <c r="F65" s="44" t="s">
        <v>183</v>
      </c>
      <c r="G65" s="21" t="s">
        <v>268</v>
      </c>
      <c r="H65" s="61"/>
    </row>
    <row r="66" spans="1:8" ht="48">
      <c r="A66" s="47"/>
      <c r="B66" s="123" t="s">
        <v>282</v>
      </c>
      <c r="C66" s="119" t="s">
        <v>25</v>
      </c>
      <c r="D66" s="19" t="s">
        <v>11</v>
      </c>
      <c r="E66" s="19" t="s">
        <v>16</v>
      </c>
      <c r="F66" s="44" t="s">
        <v>283</v>
      </c>
      <c r="G66" s="21" t="s">
        <v>28</v>
      </c>
      <c r="H66" s="61">
        <v>998</v>
      </c>
    </row>
    <row r="67" spans="1:8" ht="48">
      <c r="A67" s="47"/>
      <c r="B67" s="123" t="s">
        <v>284</v>
      </c>
      <c r="C67" s="119" t="s">
        <v>25</v>
      </c>
      <c r="D67" s="19" t="s">
        <v>11</v>
      </c>
      <c r="E67" s="19" t="s">
        <v>16</v>
      </c>
      <c r="F67" s="44" t="s">
        <v>285</v>
      </c>
      <c r="G67" s="21" t="s">
        <v>28</v>
      </c>
      <c r="H67" s="61">
        <v>137.62</v>
      </c>
    </row>
    <row r="68" spans="1:8" ht="48">
      <c r="A68" s="47"/>
      <c r="B68" s="123" t="s">
        <v>286</v>
      </c>
      <c r="C68" s="119" t="s">
        <v>25</v>
      </c>
      <c r="D68" s="19" t="s">
        <v>11</v>
      </c>
      <c r="E68" s="19" t="s">
        <v>16</v>
      </c>
      <c r="F68" s="44" t="s">
        <v>287</v>
      </c>
      <c r="G68" s="21" t="s">
        <v>28</v>
      </c>
      <c r="H68" s="61">
        <v>220</v>
      </c>
    </row>
    <row r="69" spans="1:8" ht="72">
      <c r="A69" s="47"/>
      <c r="B69" s="124" t="s">
        <v>298</v>
      </c>
      <c r="C69" s="125" t="s">
        <v>25</v>
      </c>
      <c r="D69" s="19" t="s">
        <v>11</v>
      </c>
      <c r="E69" s="19" t="s">
        <v>16</v>
      </c>
      <c r="F69" s="126" t="s">
        <v>293</v>
      </c>
      <c r="G69" s="127" t="s">
        <v>28</v>
      </c>
      <c r="H69" s="61">
        <v>1830.67</v>
      </c>
    </row>
    <row r="70" spans="1:8" ht="72">
      <c r="A70" s="47"/>
      <c r="B70" s="124" t="s">
        <v>299</v>
      </c>
      <c r="C70" s="125" t="s">
        <v>25</v>
      </c>
      <c r="D70" s="19" t="s">
        <v>11</v>
      </c>
      <c r="E70" s="19" t="s">
        <v>16</v>
      </c>
      <c r="F70" s="126" t="s">
        <v>294</v>
      </c>
      <c r="G70" s="127" t="s">
        <v>28</v>
      </c>
      <c r="H70" s="61">
        <f>54.58-0.006</f>
        <v>54.574</v>
      </c>
    </row>
    <row r="71" spans="1:8" ht="67.5" customHeight="1">
      <c r="A71" s="47"/>
      <c r="B71" s="124" t="s">
        <v>300</v>
      </c>
      <c r="C71" s="125" t="s">
        <v>25</v>
      </c>
      <c r="D71" s="19" t="s">
        <v>11</v>
      </c>
      <c r="E71" s="19" t="s">
        <v>16</v>
      </c>
      <c r="F71" s="126" t="s">
        <v>294</v>
      </c>
      <c r="G71" s="127" t="s">
        <v>28</v>
      </c>
      <c r="H71" s="61">
        <v>730</v>
      </c>
    </row>
    <row r="72" spans="1:8" ht="60">
      <c r="A72" s="47"/>
      <c r="B72" s="56" t="s">
        <v>301</v>
      </c>
      <c r="C72" s="119" t="s">
        <v>25</v>
      </c>
      <c r="D72" s="19" t="s">
        <v>11</v>
      </c>
      <c r="E72" s="19" t="s">
        <v>16</v>
      </c>
      <c r="F72" s="44" t="s">
        <v>288</v>
      </c>
      <c r="G72" s="21" t="s">
        <v>28</v>
      </c>
      <c r="H72" s="61">
        <v>328.4</v>
      </c>
    </row>
    <row r="73" spans="1:8" ht="60">
      <c r="A73" s="47"/>
      <c r="B73" s="56" t="s">
        <v>302</v>
      </c>
      <c r="C73" s="119" t="s">
        <v>25</v>
      </c>
      <c r="D73" s="19" t="s">
        <v>11</v>
      </c>
      <c r="E73" s="19" t="s">
        <v>16</v>
      </c>
      <c r="F73" s="44" t="s">
        <v>289</v>
      </c>
      <c r="G73" s="21" t="s">
        <v>28</v>
      </c>
      <c r="H73" s="61">
        <v>19.7</v>
      </c>
    </row>
    <row r="74" spans="1:8" ht="60">
      <c r="A74" s="47"/>
      <c r="B74" s="56" t="s">
        <v>303</v>
      </c>
      <c r="C74" s="119" t="s">
        <v>25</v>
      </c>
      <c r="D74" s="19" t="s">
        <v>11</v>
      </c>
      <c r="E74" s="19" t="s">
        <v>16</v>
      </c>
      <c r="F74" s="44" t="s">
        <v>289</v>
      </c>
      <c r="G74" s="21" t="s">
        <v>28</v>
      </c>
      <c r="H74" s="61">
        <v>237.06</v>
      </c>
    </row>
    <row r="75" spans="1:8" ht="15.75" customHeight="1">
      <c r="A75" s="147" t="s">
        <v>106</v>
      </c>
      <c r="B75" s="137" t="s">
        <v>220</v>
      </c>
      <c r="C75" s="138" t="s">
        <v>25</v>
      </c>
      <c r="D75" s="139" t="s">
        <v>187</v>
      </c>
      <c r="E75" s="139"/>
      <c r="F75" s="149"/>
      <c r="G75" s="141"/>
      <c r="H75" s="146">
        <f>H76</f>
        <v>20</v>
      </c>
    </row>
    <row r="76" spans="1:8" ht="19.5" customHeight="1">
      <c r="A76" s="47"/>
      <c r="B76" s="46" t="s">
        <v>243</v>
      </c>
      <c r="C76" s="119" t="s">
        <v>25</v>
      </c>
      <c r="D76" s="19" t="s">
        <v>187</v>
      </c>
      <c r="E76" s="19" t="s">
        <v>187</v>
      </c>
      <c r="F76" s="44"/>
      <c r="G76" s="21"/>
      <c r="H76" s="61">
        <f>H77</f>
        <v>20</v>
      </c>
    </row>
    <row r="77" spans="1:8" ht="28.5" customHeight="1">
      <c r="A77" s="47"/>
      <c r="B77" s="46" t="s">
        <v>201</v>
      </c>
      <c r="C77" s="119" t="s">
        <v>25</v>
      </c>
      <c r="D77" s="19" t="s">
        <v>187</v>
      </c>
      <c r="E77" s="19" t="s">
        <v>187</v>
      </c>
      <c r="F77" s="20" t="s">
        <v>277</v>
      </c>
      <c r="G77" s="21" t="s">
        <v>28</v>
      </c>
      <c r="H77" s="61">
        <v>20</v>
      </c>
    </row>
    <row r="78" spans="1:8" ht="16.5" customHeight="1">
      <c r="A78" s="143" t="s">
        <v>198</v>
      </c>
      <c r="B78" s="150" t="s">
        <v>244</v>
      </c>
      <c r="C78" s="138" t="s">
        <v>25</v>
      </c>
      <c r="D78" s="151" t="s">
        <v>17</v>
      </c>
      <c r="E78" s="151"/>
      <c r="F78" s="152"/>
      <c r="G78" s="141"/>
      <c r="H78" s="146">
        <f>H79</f>
        <v>2888.8799999999997</v>
      </c>
    </row>
    <row r="79" spans="1:8" ht="18" customHeight="1">
      <c r="A79" s="47"/>
      <c r="B79" s="46" t="s">
        <v>245</v>
      </c>
      <c r="C79" s="118" t="s">
        <v>25</v>
      </c>
      <c r="D79" s="19" t="s">
        <v>9</v>
      </c>
      <c r="E79" s="19" t="s">
        <v>6</v>
      </c>
      <c r="F79" s="21"/>
      <c r="G79" s="21"/>
      <c r="H79" s="61">
        <f>H80+H81+H82</f>
        <v>2888.8799999999997</v>
      </c>
    </row>
    <row r="80" spans="1:8" ht="48">
      <c r="A80" s="22"/>
      <c r="B80" s="46" t="s">
        <v>246</v>
      </c>
      <c r="C80" s="118" t="s">
        <v>25</v>
      </c>
      <c r="D80" s="19" t="s">
        <v>9</v>
      </c>
      <c r="E80" s="19" t="s">
        <v>6</v>
      </c>
      <c r="F80" s="21" t="s">
        <v>184</v>
      </c>
      <c r="G80" s="21" t="s">
        <v>143</v>
      </c>
      <c r="H80" s="61">
        <f>2060.69+200</f>
        <v>2260.69</v>
      </c>
    </row>
    <row r="81" spans="1:8" ht="58.5" customHeight="1">
      <c r="A81" s="22"/>
      <c r="B81" s="46" t="s">
        <v>304</v>
      </c>
      <c r="C81" s="118" t="s">
        <v>25</v>
      </c>
      <c r="D81" s="19" t="s">
        <v>9</v>
      </c>
      <c r="E81" s="19" t="s">
        <v>6</v>
      </c>
      <c r="F81" s="21" t="s">
        <v>269</v>
      </c>
      <c r="G81" s="21" t="s">
        <v>143</v>
      </c>
      <c r="H81" s="61">
        <f>357.26+145.29</f>
        <v>502.54999999999995</v>
      </c>
    </row>
    <row r="82" spans="1:8" ht="59.25" customHeight="1">
      <c r="A82" s="22"/>
      <c r="B82" s="46" t="s">
        <v>305</v>
      </c>
      <c r="C82" s="118" t="s">
        <v>25</v>
      </c>
      <c r="D82" s="19" t="s">
        <v>9</v>
      </c>
      <c r="E82" s="19" t="s">
        <v>6</v>
      </c>
      <c r="F82" s="21" t="s">
        <v>270</v>
      </c>
      <c r="G82" s="21" t="s">
        <v>143</v>
      </c>
      <c r="H82" s="61">
        <f>89.31+36.33</f>
        <v>125.64</v>
      </c>
    </row>
    <row r="83" spans="1:8" ht="18.75" customHeight="1">
      <c r="A83" s="143" t="s">
        <v>199</v>
      </c>
      <c r="B83" s="137" t="s">
        <v>136</v>
      </c>
      <c r="C83" s="138" t="s">
        <v>25</v>
      </c>
      <c r="D83" s="139" t="s">
        <v>14</v>
      </c>
      <c r="E83" s="139"/>
      <c r="F83" s="141"/>
      <c r="G83" s="141"/>
      <c r="H83" s="146">
        <f>H84</f>
        <v>4</v>
      </c>
    </row>
    <row r="84" spans="1:8" ht="19.5" customHeight="1">
      <c r="A84" s="22"/>
      <c r="B84" s="46" t="s">
        <v>137</v>
      </c>
      <c r="C84" s="118" t="s">
        <v>25</v>
      </c>
      <c r="D84" s="19" t="s">
        <v>14</v>
      </c>
      <c r="E84" s="19" t="s">
        <v>16</v>
      </c>
      <c r="F84" s="21"/>
      <c r="G84" s="21"/>
      <c r="H84" s="61">
        <f>H85</f>
        <v>4</v>
      </c>
    </row>
    <row r="85" spans="1:8" ht="60">
      <c r="A85" s="22"/>
      <c r="B85" s="46" t="s">
        <v>247</v>
      </c>
      <c r="C85" s="118" t="s">
        <v>25</v>
      </c>
      <c r="D85" s="19" t="s">
        <v>14</v>
      </c>
      <c r="E85" s="19" t="s">
        <v>16</v>
      </c>
      <c r="F85" s="21" t="s">
        <v>186</v>
      </c>
      <c r="G85" s="21" t="s">
        <v>138</v>
      </c>
      <c r="H85" s="61">
        <v>4</v>
      </c>
    </row>
    <row r="86" spans="1:8" ht="16.5" customHeight="1">
      <c r="A86" s="147" t="s">
        <v>200</v>
      </c>
      <c r="B86" s="137" t="s">
        <v>248</v>
      </c>
      <c r="C86" s="138" t="s">
        <v>25</v>
      </c>
      <c r="D86" s="139" t="s">
        <v>10</v>
      </c>
      <c r="E86" s="139"/>
      <c r="F86" s="149"/>
      <c r="G86" s="141"/>
      <c r="H86" s="146">
        <f>H87</f>
        <v>5</v>
      </c>
    </row>
    <row r="87" spans="1:8" ht="19.5" customHeight="1">
      <c r="A87" s="22"/>
      <c r="B87" s="46" t="s">
        <v>96</v>
      </c>
      <c r="C87" s="118" t="s">
        <v>25</v>
      </c>
      <c r="D87" s="19" t="s">
        <v>10</v>
      </c>
      <c r="E87" s="19" t="s">
        <v>12</v>
      </c>
      <c r="F87" s="21"/>
      <c r="G87" s="21"/>
      <c r="H87" s="61">
        <f>H88</f>
        <v>5</v>
      </c>
    </row>
    <row r="88" spans="1:8" ht="36">
      <c r="A88" s="22"/>
      <c r="B88" s="46" t="s">
        <v>201</v>
      </c>
      <c r="C88" s="118" t="s">
        <v>25</v>
      </c>
      <c r="D88" s="19" t="s">
        <v>10</v>
      </c>
      <c r="E88" s="19" t="s">
        <v>12</v>
      </c>
      <c r="F88" s="21" t="s">
        <v>185</v>
      </c>
      <c r="G88" s="21" t="s">
        <v>28</v>
      </c>
      <c r="H88" s="61">
        <v>5</v>
      </c>
    </row>
    <row r="89" spans="1:8" ht="12.75">
      <c r="A89" s="22"/>
      <c r="B89" s="156" t="s">
        <v>42</v>
      </c>
      <c r="C89" s="157" t="s">
        <v>25</v>
      </c>
      <c r="D89" s="153"/>
      <c r="E89" s="153"/>
      <c r="F89" s="154"/>
      <c r="G89" s="154"/>
      <c r="H89" s="155">
        <f>H6+H39+H46+H53+H60+H75+H78+H83+H86</f>
        <v>14127.029</v>
      </c>
    </row>
  </sheetData>
  <sheetProtection/>
  <mergeCells count="2">
    <mergeCell ref="A2:H2"/>
    <mergeCell ref="E1:H1"/>
  </mergeCells>
  <printOptions/>
  <pageMargins left="0.4724409448818898" right="0.1968503937007874" top="0.03937007874015748" bottom="0.1968503937007874" header="0.03937007874015748" footer="0.1968503937007874"/>
  <pageSetup horizontalDpi="600" verticalDpi="600" orientation="portrait" paperSize="9" scale="88" r:id="rId1"/>
  <rowBreaks count="1" manualBreakCount="1">
    <brk id="66" max="7" man="1"/>
  </rowBreaks>
</worksheet>
</file>

<file path=xl/worksheets/sheet4.xml><?xml version="1.0" encoding="utf-8"?>
<worksheet xmlns="http://schemas.openxmlformats.org/spreadsheetml/2006/main" xmlns:r="http://schemas.openxmlformats.org/officeDocument/2006/relationships">
  <dimension ref="A1:G97"/>
  <sheetViews>
    <sheetView zoomScalePageLayoutView="0" workbookViewId="0" topLeftCell="A1">
      <selection activeCell="E1" sqref="E1:G1"/>
    </sheetView>
  </sheetViews>
  <sheetFormatPr defaultColWidth="8.875" defaultRowHeight="12.75"/>
  <cols>
    <col min="1" max="1" width="5.375" style="120" customWidth="1"/>
    <col min="2" max="2" width="37.375" style="6" customWidth="1"/>
    <col min="3" max="4" width="2.875" style="1" customWidth="1"/>
    <col min="5" max="5" width="14.375" style="1" customWidth="1"/>
    <col min="6" max="6" width="7.75390625" style="1" customWidth="1"/>
    <col min="7" max="7" width="15.125" style="1" customWidth="1"/>
    <col min="8" max="16384" width="8.875" style="1" customWidth="1"/>
  </cols>
  <sheetData>
    <row r="1" spans="2:7" ht="98.25" customHeight="1">
      <c r="B1" s="23"/>
      <c r="C1" s="48"/>
      <c r="D1" s="48"/>
      <c r="E1" s="256" t="s">
        <v>390</v>
      </c>
      <c r="F1" s="256"/>
      <c r="G1" s="256"/>
    </row>
    <row r="2" spans="1:6" ht="106.5" customHeight="1">
      <c r="A2" s="217" t="s">
        <v>377</v>
      </c>
      <c r="B2" s="217"/>
      <c r="C2" s="217"/>
      <c r="D2" s="238"/>
      <c r="E2" s="238"/>
      <c r="F2" s="238"/>
    </row>
    <row r="3" ht="13.5" customHeight="1">
      <c r="C3" s="7"/>
    </row>
    <row r="4" spans="1:7" ht="45.75" customHeight="1">
      <c r="A4" s="121" t="s">
        <v>23</v>
      </c>
      <c r="B4" s="9" t="s">
        <v>15</v>
      </c>
      <c r="C4" s="94" t="s">
        <v>2</v>
      </c>
      <c r="D4" s="94" t="s">
        <v>3</v>
      </c>
      <c r="E4" s="95" t="s">
        <v>4</v>
      </c>
      <c r="F4" s="95" t="s">
        <v>0</v>
      </c>
      <c r="G4" s="33" t="s">
        <v>236</v>
      </c>
    </row>
    <row r="5" spans="1:7" ht="18.75" customHeight="1">
      <c r="A5" s="136">
        <v>1</v>
      </c>
      <c r="B5" s="137" t="s">
        <v>5</v>
      </c>
      <c r="C5" s="139" t="s">
        <v>6</v>
      </c>
      <c r="D5" s="139"/>
      <c r="E5" s="140"/>
      <c r="F5" s="141"/>
      <c r="G5" s="142">
        <f>G6+G12+G14+G25+G28+G30</f>
        <v>4681.654</v>
      </c>
    </row>
    <row r="6" spans="1:7" ht="35.25" customHeight="1">
      <c r="A6" s="3" t="s">
        <v>37</v>
      </c>
      <c r="B6" s="123" t="s">
        <v>251</v>
      </c>
      <c r="C6" s="134" t="s">
        <v>6</v>
      </c>
      <c r="D6" s="134" t="s">
        <v>12</v>
      </c>
      <c r="E6" s="55"/>
      <c r="F6" s="54"/>
      <c r="G6" s="60">
        <f>G9+G11+G10</f>
        <v>1415.784</v>
      </c>
    </row>
    <row r="7" spans="1:7" ht="38.25" customHeight="1">
      <c r="A7" s="2"/>
      <c r="B7" s="46" t="s">
        <v>19</v>
      </c>
      <c r="C7" s="19" t="s">
        <v>6</v>
      </c>
      <c r="D7" s="19" t="s">
        <v>12</v>
      </c>
      <c r="E7" s="20" t="s">
        <v>163</v>
      </c>
      <c r="F7" s="21"/>
      <c r="G7" s="61">
        <f>G8</f>
        <v>1415.784</v>
      </c>
    </row>
    <row r="8" spans="1:7" ht="16.5" customHeight="1">
      <c r="A8" s="2"/>
      <c r="B8" s="46" t="s">
        <v>20</v>
      </c>
      <c r="C8" s="19" t="s">
        <v>6</v>
      </c>
      <c r="D8" s="19" t="s">
        <v>12</v>
      </c>
      <c r="E8" s="20" t="s">
        <v>162</v>
      </c>
      <c r="F8" s="21"/>
      <c r="G8" s="61">
        <f>G9+G11+G10</f>
        <v>1415.784</v>
      </c>
    </row>
    <row r="9" spans="1:7" ht="27.75" customHeight="1">
      <c r="A9" s="2"/>
      <c r="B9" s="46" t="s">
        <v>238</v>
      </c>
      <c r="C9" s="19" t="s">
        <v>6</v>
      </c>
      <c r="D9" s="19" t="s">
        <v>12</v>
      </c>
      <c r="E9" s="20" t="s">
        <v>164</v>
      </c>
      <c r="F9" s="21" t="s">
        <v>26</v>
      </c>
      <c r="G9" s="61">
        <f>973+120.73-0.001</f>
        <v>1093.729</v>
      </c>
    </row>
    <row r="10" spans="1:7" ht="27.75" customHeight="1" hidden="1">
      <c r="A10" s="2"/>
      <c r="B10" s="46" t="s">
        <v>238</v>
      </c>
      <c r="C10" s="19" t="s">
        <v>6</v>
      </c>
      <c r="D10" s="19" t="s">
        <v>12</v>
      </c>
      <c r="E10" s="20" t="s">
        <v>262</v>
      </c>
      <c r="F10" s="21" t="s">
        <v>26</v>
      </c>
      <c r="G10" s="61"/>
    </row>
    <row r="11" spans="1:7" ht="35.25" customHeight="1">
      <c r="A11" s="2"/>
      <c r="B11" s="46" t="s">
        <v>239</v>
      </c>
      <c r="C11" s="19" t="s">
        <v>6</v>
      </c>
      <c r="D11" s="19" t="s">
        <v>12</v>
      </c>
      <c r="E11" s="20" t="s">
        <v>164</v>
      </c>
      <c r="F11" s="21" t="s">
        <v>178</v>
      </c>
      <c r="G11" s="61">
        <f>290+37.46-5.4-0.005</f>
        <v>322.055</v>
      </c>
    </row>
    <row r="12" spans="1:7" ht="51" customHeight="1">
      <c r="A12" s="2" t="s">
        <v>63</v>
      </c>
      <c r="B12" s="123" t="s">
        <v>263</v>
      </c>
      <c r="C12" s="134" t="s">
        <v>6</v>
      </c>
      <c r="D12" s="134" t="s">
        <v>16</v>
      </c>
      <c r="E12" s="20" t="s">
        <v>163</v>
      </c>
      <c r="F12" s="21"/>
      <c r="G12" s="61">
        <f>G13</f>
        <v>0</v>
      </c>
    </row>
    <row r="13" spans="1:7" ht="24" customHeight="1">
      <c r="A13" s="2"/>
      <c r="B13" s="46" t="s">
        <v>264</v>
      </c>
      <c r="C13" s="19" t="s">
        <v>6</v>
      </c>
      <c r="D13" s="19" t="s">
        <v>16</v>
      </c>
      <c r="E13" s="20" t="s">
        <v>265</v>
      </c>
      <c r="F13" s="21" t="s">
        <v>266</v>
      </c>
      <c r="G13" s="61">
        <f>10-10</f>
        <v>0</v>
      </c>
    </row>
    <row r="14" spans="1:7" ht="51" customHeight="1">
      <c r="A14" s="3" t="s">
        <v>192</v>
      </c>
      <c r="B14" s="123" t="s">
        <v>252</v>
      </c>
      <c r="C14" s="134" t="s">
        <v>6</v>
      </c>
      <c r="D14" s="134" t="s">
        <v>7</v>
      </c>
      <c r="E14" s="55"/>
      <c r="F14" s="54"/>
      <c r="G14" s="60">
        <f>G15+G23</f>
        <v>1979.98</v>
      </c>
    </row>
    <row r="15" spans="1:7" ht="34.5" customHeight="1">
      <c r="A15" s="2"/>
      <c r="B15" s="46" t="s">
        <v>19</v>
      </c>
      <c r="C15" s="19" t="s">
        <v>6</v>
      </c>
      <c r="D15" s="19" t="s">
        <v>7</v>
      </c>
      <c r="E15" s="20" t="s">
        <v>163</v>
      </c>
      <c r="F15" s="21"/>
      <c r="G15" s="61">
        <f>G17+G18+G21+G20+G22+G16+G19</f>
        <v>1977.98</v>
      </c>
    </row>
    <row r="16" spans="1:7" ht="34.5" customHeight="1">
      <c r="A16" s="2"/>
      <c r="B16" s="46" t="s">
        <v>238</v>
      </c>
      <c r="C16" s="19" t="s">
        <v>6</v>
      </c>
      <c r="D16" s="19" t="s">
        <v>7</v>
      </c>
      <c r="E16" s="20" t="s">
        <v>166</v>
      </c>
      <c r="F16" s="21" t="s">
        <v>26</v>
      </c>
      <c r="G16" s="61">
        <f>1380-47.08</f>
        <v>1332.92</v>
      </c>
    </row>
    <row r="17" spans="1:7" ht="24.75" customHeight="1">
      <c r="A17" s="2"/>
      <c r="B17" s="46" t="s">
        <v>238</v>
      </c>
      <c r="C17" s="19" t="s">
        <v>6</v>
      </c>
      <c r="D17" s="19" t="s">
        <v>7</v>
      </c>
      <c r="E17" s="20" t="s">
        <v>371</v>
      </c>
      <c r="F17" s="21" t="s">
        <v>26</v>
      </c>
      <c r="G17" s="61">
        <v>41.74</v>
      </c>
    </row>
    <row r="18" spans="1:7" ht="36.75" customHeight="1">
      <c r="A18" s="2"/>
      <c r="B18" s="46" t="s">
        <v>240</v>
      </c>
      <c r="C18" s="19" t="s">
        <v>6</v>
      </c>
      <c r="D18" s="19" t="s">
        <v>7</v>
      </c>
      <c r="E18" s="20" t="s">
        <v>167</v>
      </c>
      <c r="F18" s="21" t="s">
        <v>27</v>
      </c>
      <c r="G18" s="61">
        <f>45-7.9</f>
        <v>37.1</v>
      </c>
    </row>
    <row r="19" spans="1:7" ht="45.75" customHeight="1">
      <c r="A19" s="2"/>
      <c r="B19" s="46" t="s">
        <v>239</v>
      </c>
      <c r="C19" s="19" t="s">
        <v>6</v>
      </c>
      <c r="D19" s="19" t="s">
        <v>7</v>
      </c>
      <c r="E19" s="20" t="s">
        <v>167</v>
      </c>
      <c r="F19" s="21" t="s">
        <v>178</v>
      </c>
      <c r="G19" s="61">
        <f>417-19.5-0.01</f>
        <v>397.49</v>
      </c>
    </row>
    <row r="20" spans="1:7" ht="45.75" customHeight="1">
      <c r="A20" s="2"/>
      <c r="B20" s="46" t="s">
        <v>239</v>
      </c>
      <c r="C20" s="19" t="s">
        <v>6</v>
      </c>
      <c r="D20" s="19" t="s">
        <v>7</v>
      </c>
      <c r="E20" s="20" t="s">
        <v>372</v>
      </c>
      <c r="F20" s="21" t="s">
        <v>178</v>
      </c>
      <c r="G20" s="61">
        <v>12.61</v>
      </c>
    </row>
    <row r="21" spans="1:7" ht="30.75" customHeight="1">
      <c r="A21" s="2"/>
      <c r="B21" s="46" t="s">
        <v>201</v>
      </c>
      <c r="C21" s="19" t="s">
        <v>6</v>
      </c>
      <c r="D21" s="19" t="s">
        <v>7</v>
      </c>
      <c r="E21" s="20" t="s">
        <v>168</v>
      </c>
      <c r="F21" s="21" t="s">
        <v>28</v>
      </c>
      <c r="G21" s="61">
        <f>200-42.65-2.66</f>
        <v>154.69</v>
      </c>
    </row>
    <row r="22" spans="1:7" ht="17.25" customHeight="1">
      <c r="A22" s="2"/>
      <c r="B22" s="46" t="s">
        <v>188</v>
      </c>
      <c r="C22" s="19" t="s">
        <v>6</v>
      </c>
      <c r="D22" s="19" t="s">
        <v>7</v>
      </c>
      <c r="E22" s="20" t="s">
        <v>167</v>
      </c>
      <c r="F22" s="21" t="s">
        <v>189</v>
      </c>
      <c r="G22" s="61">
        <f>10-8.57</f>
        <v>1.4299999999999997</v>
      </c>
    </row>
    <row r="23" spans="1:7" ht="27.75" customHeight="1">
      <c r="A23" s="2"/>
      <c r="B23" s="46" t="s">
        <v>151</v>
      </c>
      <c r="C23" s="19" t="s">
        <v>6</v>
      </c>
      <c r="D23" s="19" t="s">
        <v>7</v>
      </c>
      <c r="E23" s="45" t="s">
        <v>181</v>
      </c>
      <c r="F23" s="21"/>
      <c r="G23" s="61">
        <v>2</v>
      </c>
    </row>
    <row r="24" spans="1:7" ht="29.25" customHeight="1">
      <c r="A24" s="2"/>
      <c r="B24" s="46" t="s">
        <v>31</v>
      </c>
      <c r="C24" s="19" t="s">
        <v>6</v>
      </c>
      <c r="D24" s="19" t="s">
        <v>7</v>
      </c>
      <c r="E24" s="45" t="s">
        <v>165</v>
      </c>
      <c r="F24" s="21" t="s">
        <v>28</v>
      </c>
      <c r="G24" s="61">
        <v>2</v>
      </c>
    </row>
    <row r="25" spans="1:7" ht="34.5" customHeight="1">
      <c r="A25" s="3" t="s">
        <v>193</v>
      </c>
      <c r="B25" s="123" t="s">
        <v>253</v>
      </c>
      <c r="C25" s="134" t="s">
        <v>6</v>
      </c>
      <c r="D25" s="134" t="s">
        <v>67</v>
      </c>
      <c r="E25" s="55"/>
      <c r="F25" s="54"/>
      <c r="G25" s="60">
        <f>G27</f>
        <v>186</v>
      </c>
    </row>
    <row r="26" spans="1:7" ht="25.5" customHeight="1">
      <c r="A26" s="2"/>
      <c r="B26" s="46" t="s">
        <v>134</v>
      </c>
      <c r="C26" s="19" t="s">
        <v>6</v>
      </c>
      <c r="D26" s="19" t="s">
        <v>67</v>
      </c>
      <c r="E26" s="20" t="s">
        <v>179</v>
      </c>
      <c r="F26" s="21"/>
      <c r="G26" s="61">
        <f>G27</f>
        <v>186</v>
      </c>
    </row>
    <row r="27" spans="1:7" ht="20.25" customHeight="1">
      <c r="A27" s="2"/>
      <c r="B27" s="46" t="s">
        <v>254</v>
      </c>
      <c r="C27" s="19" t="s">
        <v>6</v>
      </c>
      <c r="D27" s="19" t="s">
        <v>67</v>
      </c>
      <c r="E27" s="20" t="s">
        <v>179</v>
      </c>
      <c r="F27" s="21" t="s">
        <v>135</v>
      </c>
      <c r="G27" s="61">
        <v>186</v>
      </c>
    </row>
    <row r="28" spans="1:7" ht="24.75" customHeight="1">
      <c r="A28" s="47" t="s">
        <v>194</v>
      </c>
      <c r="B28" s="123" t="s">
        <v>139</v>
      </c>
      <c r="C28" s="134" t="s">
        <v>6</v>
      </c>
      <c r="D28" s="134" t="s">
        <v>10</v>
      </c>
      <c r="E28" s="55"/>
      <c r="F28" s="54"/>
      <c r="G28" s="60">
        <f>G29</f>
        <v>0</v>
      </c>
    </row>
    <row r="29" spans="1:7" ht="21.75" customHeight="1">
      <c r="A29" s="47"/>
      <c r="B29" s="46" t="s">
        <v>241</v>
      </c>
      <c r="C29" s="19" t="s">
        <v>6</v>
      </c>
      <c r="D29" s="19" t="s">
        <v>10</v>
      </c>
      <c r="E29" s="20" t="s">
        <v>180</v>
      </c>
      <c r="F29" s="21" t="s">
        <v>177</v>
      </c>
      <c r="G29" s="61">
        <v>0</v>
      </c>
    </row>
    <row r="30" spans="1:7" ht="22.5" customHeight="1">
      <c r="A30" s="47" t="s">
        <v>195</v>
      </c>
      <c r="B30" s="123" t="s">
        <v>151</v>
      </c>
      <c r="C30" s="134" t="s">
        <v>6</v>
      </c>
      <c r="D30" s="134" t="s">
        <v>152</v>
      </c>
      <c r="E30" s="55"/>
      <c r="F30" s="54"/>
      <c r="G30" s="60">
        <f>G32+G33+G31</f>
        <v>1099.89</v>
      </c>
    </row>
    <row r="31" spans="1:7" ht="24.75" customHeight="1">
      <c r="A31" s="47"/>
      <c r="B31" s="46" t="s">
        <v>278</v>
      </c>
      <c r="C31" s="19" t="s">
        <v>6</v>
      </c>
      <c r="D31" s="19" t="s">
        <v>152</v>
      </c>
      <c r="E31" s="20" t="s">
        <v>279</v>
      </c>
      <c r="F31" s="21" t="s">
        <v>28</v>
      </c>
      <c r="G31" s="61">
        <v>316.8</v>
      </c>
    </row>
    <row r="32" spans="1:7" ht="40.5" customHeight="1">
      <c r="A32" s="47"/>
      <c r="B32" s="46" t="s">
        <v>201</v>
      </c>
      <c r="C32" s="19" t="s">
        <v>6</v>
      </c>
      <c r="D32" s="19" t="s">
        <v>152</v>
      </c>
      <c r="E32" s="20" t="s">
        <v>169</v>
      </c>
      <c r="F32" s="21" t="s">
        <v>28</v>
      </c>
      <c r="G32" s="61">
        <v>774.89</v>
      </c>
    </row>
    <row r="33" spans="1:7" ht="24.75" customHeight="1">
      <c r="A33" s="47"/>
      <c r="B33" s="46" t="s">
        <v>188</v>
      </c>
      <c r="C33" s="19" t="s">
        <v>6</v>
      </c>
      <c r="D33" s="19" t="s">
        <v>152</v>
      </c>
      <c r="E33" s="20" t="s">
        <v>169</v>
      </c>
      <c r="F33" s="21"/>
      <c r="G33" s="61">
        <f>G35+G36+G37+G34</f>
        <v>8.2</v>
      </c>
    </row>
    <row r="34" spans="1:7" ht="24.75" customHeight="1" hidden="1">
      <c r="A34" s="47"/>
      <c r="B34" s="46" t="s">
        <v>267</v>
      </c>
      <c r="C34" s="19" t="s">
        <v>6</v>
      </c>
      <c r="D34" s="19" t="s">
        <v>152</v>
      </c>
      <c r="E34" s="20" t="s">
        <v>169</v>
      </c>
      <c r="F34" s="21" t="s">
        <v>268</v>
      </c>
      <c r="G34" s="61"/>
    </row>
    <row r="35" spans="1:7" ht="22.5" customHeight="1" hidden="1">
      <c r="A35" s="47"/>
      <c r="B35" s="46" t="s">
        <v>94</v>
      </c>
      <c r="C35" s="19" t="s">
        <v>6</v>
      </c>
      <c r="D35" s="19" t="s">
        <v>152</v>
      </c>
      <c r="E35" s="20" t="s">
        <v>169</v>
      </c>
      <c r="F35" s="21" t="s">
        <v>29</v>
      </c>
      <c r="G35" s="61"/>
    </row>
    <row r="36" spans="1:7" ht="24" customHeight="1">
      <c r="A36" s="47"/>
      <c r="B36" s="46" t="s">
        <v>290</v>
      </c>
      <c r="C36" s="19" t="s">
        <v>6</v>
      </c>
      <c r="D36" s="19" t="s">
        <v>152</v>
      </c>
      <c r="E36" s="20" t="s">
        <v>169</v>
      </c>
      <c r="F36" s="21" t="s">
        <v>30</v>
      </c>
      <c r="G36" s="61">
        <v>8.18</v>
      </c>
    </row>
    <row r="37" spans="1:7" ht="24" customHeight="1">
      <c r="A37" s="47"/>
      <c r="B37" s="46" t="s">
        <v>188</v>
      </c>
      <c r="C37" s="19" t="s">
        <v>6</v>
      </c>
      <c r="D37" s="19" t="s">
        <v>152</v>
      </c>
      <c r="E37" s="20" t="s">
        <v>169</v>
      </c>
      <c r="F37" s="21" t="s">
        <v>189</v>
      </c>
      <c r="G37" s="61">
        <v>0.02</v>
      </c>
    </row>
    <row r="38" spans="1:7" ht="26.25" customHeight="1">
      <c r="A38" s="143">
        <v>2</v>
      </c>
      <c r="B38" s="137" t="s">
        <v>32</v>
      </c>
      <c r="C38" s="139" t="s">
        <v>12</v>
      </c>
      <c r="D38" s="139"/>
      <c r="E38" s="140"/>
      <c r="F38" s="141"/>
      <c r="G38" s="144">
        <f>G39</f>
        <v>339.3</v>
      </c>
    </row>
    <row r="39" spans="1:7" ht="24" customHeight="1">
      <c r="A39" s="47" t="s">
        <v>38</v>
      </c>
      <c r="B39" s="46" t="s">
        <v>33</v>
      </c>
      <c r="C39" s="19" t="s">
        <v>12</v>
      </c>
      <c r="D39" s="19" t="s">
        <v>16</v>
      </c>
      <c r="E39" s="45"/>
      <c r="F39" s="21"/>
      <c r="G39" s="61">
        <f>G40</f>
        <v>339.3</v>
      </c>
    </row>
    <row r="40" spans="1:7" ht="32.25" customHeight="1">
      <c r="A40" s="22"/>
      <c r="B40" s="46" t="s">
        <v>34</v>
      </c>
      <c r="C40" s="19" t="s">
        <v>12</v>
      </c>
      <c r="D40" s="19" t="s">
        <v>16</v>
      </c>
      <c r="E40" s="45" t="s">
        <v>171</v>
      </c>
      <c r="F40" s="21"/>
      <c r="G40" s="61">
        <f>SUM(G41:G44)</f>
        <v>339.3</v>
      </c>
    </row>
    <row r="41" spans="1:7" ht="23.25" customHeight="1">
      <c r="A41" s="22"/>
      <c r="B41" s="46" t="s">
        <v>238</v>
      </c>
      <c r="C41" s="19" t="s">
        <v>12</v>
      </c>
      <c r="D41" s="19" t="s">
        <v>16</v>
      </c>
      <c r="E41" s="45" t="s">
        <v>170</v>
      </c>
      <c r="F41" s="21" t="s">
        <v>26</v>
      </c>
      <c r="G41" s="61">
        <f>237+11.17</f>
        <v>248.17</v>
      </c>
    </row>
    <row r="42" spans="1:7" ht="42" customHeight="1">
      <c r="A42" s="22"/>
      <c r="B42" s="46" t="s">
        <v>240</v>
      </c>
      <c r="C42" s="19" t="s">
        <v>12</v>
      </c>
      <c r="D42" s="19" t="s">
        <v>16</v>
      </c>
      <c r="E42" s="45" t="s">
        <v>170</v>
      </c>
      <c r="F42" s="21" t="s">
        <v>27</v>
      </c>
      <c r="G42" s="61">
        <f>7-1.24</f>
        <v>5.76</v>
      </c>
    </row>
    <row r="43" spans="1:7" ht="39.75" customHeight="1">
      <c r="A43" s="22"/>
      <c r="B43" s="46" t="s">
        <v>239</v>
      </c>
      <c r="C43" s="19" t="s">
        <v>12</v>
      </c>
      <c r="D43" s="19" t="s">
        <v>16</v>
      </c>
      <c r="E43" s="45" t="s">
        <v>170</v>
      </c>
      <c r="F43" s="21" t="s">
        <v>178</v>
      </c>
      <c r="G43" s="61">
        <f>71+3.95</f>
        <v>74.95</v>
      </c>
    </row>
    <row r="44" spans="1:7" ht="26.25" customHeight="1">
      <c r="A44" s="22"/>
      <c r="B44" s="46" t="s">
        <v>201</v>
      </c>
      <c r="C44" s="19" t="s">
        <v>12</v>
      </c>
      <c r="D44" s="19" t="s">
        <v>16</v>
      </c>
      <c r="E44" s="45" t="s">
        <v>170</v>
      </c>
      <c r="F44" s="21" t="s">
        <v>28</v>
      </c>
      <c r="G44" s="61">
        <f>3+8-0.58</f>
        <v>10.42</v>
      </c>
    </row>
    <row r="45" spans="1:7" s="24" customFormat="1" ht="26.25" customHeight="1">
      <c r="A45" s="143">
        <v>3</v>
      </c>
      <c r="B45" s="137" t="s">
        <v>18</v>
      </c>
      <c r="C45" s="139" t="s">
        <v>16</v>
      </c>
      <c r="D45" s="139"/>
      <c r="E45" s="145"/>
      <c r="F45" s="141"/>
      <c r="G45" s="144">
        <f>G46+G49</f>
        <v>2.3099999999999996</v>
      </c>
    </row>
    <row r="46" spans="1:7" s="24" customFormat="1" ht="36" customHeight="1">
      <c r="A46" s="47" t="s">
        <v>39</v>
      </c>
      <c r="B46" s="46" t="s">
        <v>242</v>
      </c>
      <c r="C46" s="19" t="s">
        <v>16</v>
      </c>
      <c r="D46" s="19" t="s">
        <v>13</v>
      </c>
      <c r="E46" s="20"/>
      <c r="F46" s="21"/>
      <c r="G46" s="61">
        <f>G47</f>
        <v>2.3099999999999996</v>
      </c>
    </row>
    <row r="47" spans="1:7" ht="35.25" customHeight="1">
      <c r="A47" s="22"/>
      <c r="B47" s="46" t="s">
        <v>21</v>
      </c>
      <c r="C47" s="19" t="s">
        <v>16</v>
      </c>
      <c r="D47" s="19" t="s">
        <v>13</v>
      </c>
      <c r="E47" s="20" t="s">
        <v>172</v>
      </c>
      <c r="F47" s="21"/>
      <c r="G47" s="61">
        <f>G48</f>
        <v>2.3099999999999996</v>
      </c>
    </row>
    <row r="48" spans="1:7" ht="26.25" customHeight="1">
      <c r="A48" s="22"/>
      <c r="B48" s="46" t="s">
        <v>201</v>
      </c>
      <c r="C48" s="19" t="s">
        <v>16</v>
      </c>
      <c r="D48" s="19" t="s">
        <v>13</v>
      </c>
      <c r="E48" s="20" t="s">
        <v>172</v>
      </c>
      <c r="F48" s="21" t="s">
        <v>28</v>
      </c>
      <c r="G48" s="61">
        <f>10-7.69</f>
        <v>2.3099999999999996</v>
      </c>
    </row>
    <row r="49" spans="1:7" ht="24.75" customHeight="1">
      <c r="A49" s="47" t="s">
        <v>40</v>
      </c>
      <c r="B49" s="46" t="s">
        <v>35</v>
      </c>
      <c r="C49" s="19" t="s">
        <v>36</v>
      </c>
      <c r="D49" s="19" t="s">
        <v>74</v>
      </c>
      <c r="E49" s="45"/>
      <c r="F49" s="21"/>
      <c r="G49" s="61">
        <f>G50</f>
        <v>0</v>
      </c>
    </row>
    <row r="50" spans="1:7" ht="37.5" customHeight="1">
      <c r="A50" s="22"/>
      <c r="B50" s="46" t="s">
        <v>80</v>
      </c>
      <c r="C50" s="19" t="s">
        <v>36</v>
      </c>
      <c r="D50" s="19" t="s">
        <v>74</v>
      </c>
      <c r="E50" s="45" t="s">
        <v>174</v>
      </c>
      <c r="F50" s="21"/>
      <c r="G50" s="61">
        <f>G51</f>
        <v>0</v>
      </c>
    </row>
    <row r="51" spans="1:7" ht="36" customHeight="1">
      <c r="A51" s="22"/>
      <c r="B51" s="46" t="s">
        <v>201</v>
      </c>
      <c r="C51" s="19" t="s">
        <v>36</v>
      </c>
      <c r="D51" s="19" t="s">
        <v>74</v>
      </c>
      <c r="E51" s="45" t="s">
        <v>173</v>
      </c>
      <c r="F51" s="21" t="s">
        <v>28</v>
      </c>
      <c r="G51" s="61">
        <f>10-10</f>
        <v>0</v>
      </c>
    </row>
    <row r="52" spans="1:7" ht="19.5" customHeight="1">
      <c r="A52" s="143">
        <v>4</v>
      </c>
      <c r="B52" s="137" t="s">
        <v>8</v>
      </c>
      <c r="C52" s="139" t="s">
        <v>7</v>
      </c>
      <c r="D52" s="139"/>
      <c r="E52" s="140"/>
      <c r="F52" s="141"/>
      <c r="G52" s="146">
        <f>G53</f>
        <v>880.36</v>
      </c>
    </row>
    <row r="53" spans="1:7" ht="27" customHeight="1">
      <c r="A53" s="47" t="s">
        <v>41</v>
      </c>
      <c r="B53" s="46" t="s">
        <v>95</v>
      </c>
      <c r="C53" s="19" t="s">
        <v>7</v>
      </c>
      <c r="D53" s="19" t="s">
        <v>13</v>
      </c>
      <c r="E53" s="45"/>
      <c r="F53" s="21"/>
      <c r="G53" s="61">
        <f>G54</f>
        <v>880.36</v>
      </c>
    </row>
    <row r="54" spans="1:7" ht="21.75" customHeight="1">
      <c r="A54" s="47"/>
      <c r="B54" s="46" t="s">
        <v>203</v>
      </c>
      <c r="C54" s="19" t="s">
        <v>7</v>
      </c>
      <c r="D54" s="19" t="s">
        <v>13</v>
      </c>
      <c r="E54" s="45" t="s">
        <v>276</v>
      </c>
      <c r="F54" s="21"/>
      <c r="G54" s="61">
        <f>G55+G56+G57+G58</f>
        <v>880.36</v>
      </c>
    </row>
    <row r="55" spans="1:7" ht="26.25" customHeight="1">
      <c r="A55" s="47"/>
      <c r="B55" s="46" t="s">
        <v>201</v>
      </c>
      <c r="C55" s="19" t="s">
        <v>7</v>
      </c>
      <c r="D55" s="19" t="s">
        <v>13</v>
      </c>
      <c r="E55" s="45" t="s">
        <v>276</v>
      </c>
      <c r="F55" s="21" t="s">
        <v>28</v>
      </c>
      <c r="G55" s="61">
        <v>880.36</v>
      </c>
    </row>
    <row r="56" spans="1:7" ht="22.5" customHeight="1">
      <c r="A56" s="47"/>
      <c r="B56" s="46" t="s">
        <v>188</v>
      </c>
      <c r="C56" s="19" t="s">
        <v>7</v>
      </c>
      <c r="D56" s="19" t="s">
        <v>13</v>
      </c>
      <c r="E56" s="45" t="s">
        <v>276</v>
      </c>
      <c r="F56" s="21" t="s">
        <v>189</v>
      </c>
      <c r="G56" s="61">
        <v>0</v>
      </c>
    </row>
    <row r="57" spans="1:7" ht="51" customHeight="1" hidden="1">
      <c r="A57" s="47"/>
      <c r="B57" s="46" t="s">
        <v>201</v>
      </c>
      <c r="C57" s="19" t="s">
        <v>7</v>
      </c>
      <c r="D57" s="19" t="s">
        <v>13</v>
      </c>
      <c r="E57" s="45" t="s">
        <v>280</v>
      </c>
      <c r="F57" s="21" t="s">
        <v>28</v>
      </c>
      <c r="G57" s="61">
        <v>0</v>
      </c>
    </row>
    <row r="58" spans="1:7" ht="20.25" customHeight="1" hidden="1">
      <c r="A58" s="47"/>
      <c r="B58" s="46" t="s">
        <v>201</v>
      </c>
      <c r="C58" s="19" t="s">
        <v>7</v>
      </c>
      <c r="D58" s="19" t="s">
        <v>13</v>
      </c>
      <c r="E58" s="45" t="s">
        <v>281</v>
      </c>
      <c r="F58" s="21" t="s">
        <v>28</v>
      </c>
      <c r="G58" s="61">
        <v>0</v>
      </c>
    </row>
    <row r="59" spans="1:7" ht="20.25" customHeight="1">
      <c r="A59" s="147" t="s">
        <v>91</v>
      </c>
      <c r="B59" s="148" t="s">
        <v>1</v>
      </c>
      <c r="C59" s="139" t="s">
        <v>11</v>
      </c>
      <c r="D59" s="139"/>
      <c r="E59" s="149"/>
      <c r="F59" s="141"/>
      <c r="G59" s="146">
        <f>G60</f>
        <v>5305.525</v>
      </c>
    </row>
    <row r="60" spans="1:7" ht="26.25" customHeight="1">
      <c r="A60" s="47" t="s">
        <v>237</v>
      </c>
      <c r="B60" s="46" t="s">
        <v>22</v>
      </c>
      <c r="C60" s="19" t="s">
        <v>11</v>
      </c>
      <c r="D60" s="19" t="s">
        <v>16</v>
      </c>
      <c r="E60" s="44"/>
      <c r="F60" s="21"/>
      <c r="G60" s="61">
        <f>SUM(G61:G73)</f>
        <v>5305.525</v>
      </c>
    </row>
    <row r="61" spans="1:7" ht="24" customHeight="1">
      <c r="A61" s="22"/>
      <c r="B61" s="46" t="s">
        <v>249</v>
      </c>
      <c r="C61" s="19" t="s">
        <v>11</v>
      </c>
      <c r="D61" s="19" t="s">
        <v>16</v>
      </c>
      <c r="E61" s="44" t="s">
        <v>182</v>
      </c>
      <c r="F61" s="21" t="s">
        <v>28</v>
      </c>
      <c r="G61" s="61">
        <v>362.42</v>
      </c>
    </row>
    <row r="62" spans="1:7" ht="18" customHeight="1" hidden="1">
      <c r="A62" s="22"/>
      <c r="B62" s="46" t="s">
        <v>267</v>
      </c>
      <c r="C62" s="19" t="s">
        <v>11</v>
      </c>
      <c r="D62" s="19" t="s">
        <v>16</v>
      </c>
      <c r="E62" s="44" t="s">
        <v>182</v>
      </c>
      <c r="F62" s="21" t="s">
        <v>268</v>
      </c>
      <c r="G62" s="61"/>
    </row>
    <row r="63" spans="1:7" ht="42.75" customHeight="1">
      <c r="A63" s="47"/>
      <c r="B63" s="46" t="s">
        <v>250</v>
      </c>
      <c r="C63" s="19" t="s">
        <v>11</v>
      </c>
      <c r="D63" s="19" t="s">
        <v>16</v>
      </c>
      <c r="E63" s="44" t="s">
        <v>183</v>
      </c>
      <c r="F63" s="21" t="s">
        <v>28</v>
      </c>
      <c r="G63" s="61">
        <f>465.211-50-28.13</f>
        <v>387.081</v>
      </c>
    </row>
    <row r="64" spans="1:7" ht="19.5" customHeight="1" hidden="1">
      <c r="A64" s="47"/>
      <c r="B64" s="46" t="s">
        <v>267</v>
      </c>
      <c r="C64" s="19" t="s">
        <v>11</v>
      </c>
      <c r="D64" s="19" t="s">
        <v>16</v>
      </c>
      <c r="E64" s="44" t="s">
        <v>183</v>
      </c>
      <c r="F64" s="21" t="s">
        <v>268</v>
      </c>
      <c r="G64" s="61"/>
    </row>
    <row r="65" spans="1:7" ht="48">
      <c r="A65" s="47"/>
      <c r="B65" s="123" t="s">
        <v>282</v>
      </c>
      <c r="C65" s="19" t="s">
        <v>11</v>
      </c>
      <c r="D65" s="19" t="s">
        <v>16</v>
      </c>
      <c r="E65" s="44" t="s">
        <v>283</v>
      </c>
      <c r="F65" s="21" t="s">
        <v>28</v>
      </c>
      <c r="G65" s="61">
        <v>998</v>
      </c>
    </row>
    <row r="66" spans="1:7" ht="48">
      <c r="A66" s="47"/>
      <c r="B66" s="123" t="s">
        <v>284</v>
      </c>
      <c r="C66" s="19" t="s">
        <v>11</v>
      </c>
      <c r="D66" s="19" t="s">
        <v>16</v>
      </c>
      <c r="E66" s="44" t="s">
        <v>285</v>
      </c>
      <c r="F66" s="21" t="s">
        <v>28</v>
      </c>
      <c r="G66" s="61">
        <v>137.62</v>
      </c>
    </row>
    <row r="67" spans="1:7" ht="48">
      <c r="A67" s="47"/>
      <c r="B67" s="123" t="s">
        <v>286</v>
      </c>
      <c r="C67" s="19" t="s">
        <v>11</v>
      </c>
      <c r="D67" s="19" t="s">
        <v>16</v>
      </c>
      <c r="E67" s="44" t="s">
        <v>287</v>
      </c>
      <c r="F67" s="21" t="s">
        <v>28</v>
      </c>
      <c r="G67" s="61">
        <v>220</v>
      </c>
    </row>
    <row r="68" spans="1:7" ht="72">
      <c r="A68" s="47"/>
      <c r="B68" s="124" t="s">
        <v>298</v>
      </c>
      <c r="C68" s="19" t="s">
        <v>11</v>
      </c>
      <c r="D68" s="19" t="s">
        <v>16</v>
      </c>
      <c r="E68" s="126" t="s">
        <v>293</v>
      </c>
      <c r="F68" s="127" t="s">
        <v>28</v>
      </c>
      <c r="G68" s="61">
        <v>1830.67</v>
      </c>
    </row>
    <row r="69" spans="1:7" ht="72">
      <c r="A69" s="47"/>
      <c r="B69" s="124" t="s">
        <v>299</v>
      </c>
      <c r="C69" s="19" t="s">
        <v>11</v>
      </c>
      <c r="D69" s="19" t="s">
        <v>16</v>
      </c>
      <c r="E69" s="126" t="s">
        <v>294</v>
      </c>
      <c r="F69" s="127" t="s">
        <v>28</v>
      </c>
      <c r="G69" s="61">
        <f>54.58-0.006</f>
        <v>54.574</v>
      </c>
    </row>
    <row r="70" spans="1:7" ht="67.5" customHeight="1">
      <c r="A70" s="47"/>
      <c r="B70" s="124" t="s">
        <v>300</v>
      </c>
      <c r="C70" s="19" t="s">
        <v>11</v>
      </c>
      <c r="D70" s="19" t="s">
        <v>16</v>
      </c>
      <c r="E70" s="126" t="s">
        <v>294</v>
      </c>
      <c r="F70" s="127" t="s">
        <v>28</v>
      </c>
      <c r="G70" s="61">
        <v>730</v>
      </c>
    </row>
    <row r="71" spans="1:7" ht="60">
      <c r="A71" s="47"/>
      <c r="B71" s="56" t="s">
        <v>301</v>
      </c>
      <c r="C71" s="19" t="s">
        <v>11</v>
      </c>
      <c r="D71" s="19" t="s">
        <v>16</v>
      </c>
      <c r="E71" s="44" t="s">
        <v>288</v>
      </c>
      <c r="F71" s="21" t="s">
        <v>28</v>
      </c>
      <c r="G71" s="61">
        <v>328.4</v>
      </c>
    </row>
    <row r="72" spans="1:7" ht="60">
      <c r="A72" s="47"/>
      <c r="B72" s="56" t="s">
        <v>302</v>
      </c>
      <c r="C72" s="19" t="s">
        <v>11</v>
      </c>
      <c r="D72" s="19" t="s">
        <v>16</v>
      </c>
      <c r="E72" s="44" t="s">
        <v>289</v>
      </c>
      <c r="F72" s="21" t="s">
        <v>28</v>
      </c>
      <c r="G72" s="61">
        <v>19.7</v>
      </c>
    </row>
    <row r="73" spans="1:7" ht="60">
      <c r="A73" s="47"/>
      <c r="B73" s="56" t="s">
        <v>303</v>
      </c>
      <c r="C73" s="19" t="s">
        <v>11</v>
      </c>
      <c r="D73" s="19" t="s">
        <v>16</v>
      </c>
      <c r="E73" s="44" t="s">
        <v>289</v>
      </c>
      <c r="F73" s="21" t="s">
        <v>28</v>
      </c>
      <c r="G73" s="61">
        <v>237.06</v>
      </c>
    </row>
    <row r="74" spans="1:7" ht="15.75" customHeight="1">
      <c r="A74" s="147" t="s">
        <v>106</v>
      </c>
      <c r="B74" s="137" t="s">
        <v>220</v>
      </c>
      <c r="C74" s="139" t="s">
        <v>187</v>
      </c>
      <c r="D74" s="139"/>
      <c r="E74" s="149"/>
      <c r="F74" s="141"/>
      <c r="G74" s="146">
        <f>G75</f>
        <v>20</v>
      </c>
    </row>
    <row r="75" spans="1:7" ht="19.5" customHeight="1">
      <c r="A75" s="47"/>
      <c r="B75" s="46" t="s">
        <v>243</v>
      </c>
      <c r="C75" s="19" t="s">
        <v>187</v>
      </c>
      <c r="D75" s="19" t="s">
        <v>187</v>
      </c>
      <c r="E75" s="44"/>
      <c r="F75" s="21"/>
      <c r="G75" s="61">
        <f>G76</f>
        <v>20</v>
      </c>
    </row>
    <row r="76" spans="1:7" ht="28.5" customHeight="1">
      <c r="A76" s="47"/>
      <c r="B76" s="46" t="s">
        <v>201</v>
      </c>
      <c r="C76" s="19" t="s">
        <v>187</v>
      </c>
      <c r="D76" s="19" t="s">
        <v>187</v>
      </c>
      <c r="E76" s="20" t="s">
        <v>277</v>
      </c>
      <c r="F76" s="21" t="s">
        <v>28</v>
      </c>
      <c r="G76" s="61">
        <v>20</v>
      </c>
    </row>
    <row r="77" spans="1:7" ht="16.5" customHeight="1">
      <c r="A77" s="143" t="s">
        <v>198</v>
      </c>
      <c r="B77" s="150" t="s">
        <v>244</v>
      </c>
      <c r="C77" s="151" t="s">
        <v>17</v>
      </c>
      <c r="D77" s="151"/>
      <c r="E77" s="152"/>
      <c r="F77" s="141"/>
      <c r="G77" s="146">
        <f>G78</f>
        <v>2888.8799999999997</v>
      </c>
    </row>
    <row r="78" spans="1:7" ht="18" customHeight="1">
      <c r="A78" s="47"/>
      <c r="B78" s="46" t="s">
        <v>245</v>
      </c>
      <c r="C78" s="19" t="s">
        <v>9</v>
      </c>
      <c r="D78" s="19" t="s">
        <v>6</v>
      </c>
      <c r="E78" s="21"/>
      <c r="F78" s="21"/>
      <c r="G78" s="61">
        <f>G79+G80+G81</f>
        <v>2888.8799999999997</v>
      </c>
    </row>
    <row r="79" spans="1:7" ht="60">
      <c r="A79" s="22"/>
      <c r="B79" s="46" t="s">
        <v>246</v>
      </c>
      <c r="C79" s="19" t="s">
        <v>9</v>
      </c>
      <c r="D79" s="19" t="s">
        <v>6</v>
      </c>
      <c r="E79" s="21" t="s">
        <v>184</v>
      </c>
      <c r="F79" s="21" t="s">
        <v>143</v>
      </c>
      <c r="G79" s="61">
        <f>2060.69+200</f>
        <v>2260.69</v>
      </c>
    </row>
    <row r="80" spans="1:7" ht="58.5" customHeight="1">
      <c r="A80" s="22"/>
      <c r="B80" s="46" t="s">
        <v>304</v>
      </c>
      <c r="C80" s="19" t="s">
        <v>9</v>
      </c>
      <c r="D80" s="19" t="s">
        <v>6</v>
      </c>
      <c r="E80" s="21" t="s">
        <v>269</v>
      </c>
      <c r="F80" s="21" t="s">
        <v>143</v>
      </c>
      <c r="G80" s="61">
        <f>357.26+145.29</f>
        <v>502.54999999999995</v>
      </c>
    </row>
    <row r="81" spans="1:7" ht="59.25" customHeight="1">
      <c r="A81" s="22"/>
      <c r="B81" s="46" t="s">
        <v>305</v>
      </c>
      <c r="C81" s="19" t="s">
        <v>9</v>
      </c>
      <c r="D81" s="19" t="s">
        <v>6</v>
      </c>
      <c r="E81" s="21" t="s">
        <v>270</v>
      </c>
      <c r="F81" s="21" t="s">
        <v>143</v>
      </c>
      <c r="G81" s="61">
        <f>89.31+36.33</f>
        <v>125.64</v>
      </c>
    </row>
    <row r="82" spans="1:7" ht="18.75" customHeight="1">
      <c r="A82" s="143" t="s">
        <v>199</v>
      </c>
      <c r="B82" s="137" t="s">
        <v>136</v>
      </c>
      <c r="C82" s="139" t="s">
        <v>14</v>
      </c>
      <c r="D82" s="139"/>
      <c r="E82" s="141"/>
      <c r="F82" s="141"/>
      <c r="G82" s="146">
        <f>G83</f>
        <v>4</v>
      </c>
    </row>
    <row r="83" spans="1:7" ht="19.5" customHeight="1">
      <c r="A83" s="22"/>
      <c r="B83" s="46" t="s">
        <v>137</v>
      </c>
      <c r="C83" s="19" t="s">
        <v>14</v>
      </c>
      <c r="D83" s="19" t="s">
        <v>16</v>
      </c>
      <c r="E83" s="21"/>
      <c r="F83" s="21"/>
      <c r="G83" s="61">
        <f>G84</f>
        <v>4</v>
      </c>
    </row>
    <row r="84" spans="1:7" ht="72">
      <c r="A84" s="22"/>
      <c r="B84" s="46" t="s">
        <v>247</v>
      </c>
      <c r="C84" s="19" t="s">
        <v>14</v>
      </c>
      <c r="D84" s="19" t="s">
        <v>16</v>
      </c>
      <c r="E84" s="21" t="s">
        <v>186</v>
      </c>
      <c r="F84" s="21" t="s">
        <v>138</v>
      </c>
      <c r="G84" s="61">
        <v>4</v>
      </c>
    </row>
    <row r="85" spans="1:7" ht="16.5" customHeight="1">
      <c r="A85" s="147" t="s">
        <v>200</v>
      </c>
      <c r="B85" s="137" t="s">
        <v>248</v>
      </c>
      <c r="C85" s="139" t="s">
        <v>10</v>
      </c>
      <c r="D85" s="139"/>
      <c r="E85" s="149"/>
      <c r="F85" s="141"/>
      <c r="G85" s="146">
        <f>G86</f>
        <v>5</v>
      </c>
    </row>
    <row r="86" spans="1:7" ht="19.5" customHeight="1">
      <c r="A86" s="22"/>
      <c r="B86" s="46" t="s">
        <v>96</v>
      </c>
      <c r="C86" s="19" t="s">
        <v>10</v>
      </c>
      <c r="D86" s="19" t="s">
        <v>12</v>
      </c>
      <c r="E86" s="21"/>
      <c r="F86" s="21"/>
      <c r="G86" s="61">
        <f>G87</f>
        <v>5</v>
      </c>
    </row>
    <row r="87" spans="1:7" ht="36">
      <c r="A87" s="22"/>
      <c r="B87" s="46" t="s">
        <v>201</v>
      </c>
      <c r="C87" s="19" t="s">
        <v>10</v>
      </c>
      <c r="D87" s="19" t="s">
        <v>12</v>
      </c>
      <c r="E87" s="21" t="s">
        <v>185</v>
      </c>
      <c r="F87" s="21" t="s">
        <v>28</v>
      </c>
      <c r="G87" s="61">
        <v>5</v>
      </c>
    </row>
    <row r="88" spans="1:7" ht="12.75">
      <c r="A88" s="22"/>
      <c r="B88" s="156" t="s">
        <v>42</v>
      </c>
      <c r="C88" s="153"/>
      <c r="D88" s="153"/>
      <c r="E88" s="154"/>
      <c r="F88" s="154"/>
      <c r="G88" s="155">
        <f>G5+G38+G45+G52+G59+G74+G77+G82+G85</f>
        <v>14127.029</v>
      </c>
    </row>
    <row r="89" spans="1:7" ht="12.75">
      <c r="A89" s="5"/>
      <c r="C89" s="6"/>
      <c r="D89" s="6"/>
      <c r="E89" s="6"/>
      <c r="F89" s="6"/>
      <c r="G89" s="6"/>
    </row>
    <row r="90" spans="1:7" ht="12.75">
      <c r="A90" s="5"/>
      <c r="C90" s="6"/>
      <c r="D90" s="6"/>
      <c r="E90" s="6"/>
      <c r="F90" s="6"/>
      <c r="G90" s="6"/>
    </row>
    <row r="91" spans="1:7" ht="12.75">
      <c r="A91" s="5"/>
      <c r="C91" s="6"/>
      <c r="D91" s="6"/>
      <c r="E91" s="6"/>
      <c r="F91" s="6"/>
      <c r="G91" s="6"/>
    </row>
    <row r="92" spans="1:7" ht="12.75">
      <c r="A92" s="5"/>
      <c r="C92" s="6"/>
      <c r="D92" s="6"/>
      <c r="E92" s="6"/>
      <c r="F92" s="6"/>
      <c r="G92" s="6"/>
    </row>
    <row r="93" spans="1:7" ht="12.75">
      <c r="A93" s="5"/>
      <c r="C93" s="6"/>
      <c r="D93" s="6"/>
      <c r="E93" s="6"/>
      <c r="F93" s="6"/>
      <c r="G93" s="6"/>
    </row>
    <row r="94" spans="1:7" ht="12.75">
      <c r="A94" s="5"/>
      <c r="C94" s="6"/>
      <c r="D94" s="6"/>
      <c r="E94" s="6"/>
      <c r="F94" s="6"/>
      <c r="G94" s="6"/>
    </row>
    <row r="95" spans="1:7" ht="12.75">
      <c r="A95" s="5"/>
      <c r="C95" s="6"/>
      <c r="D95" s="6"/>
      <c r="E95" s="6"/>
      <c r="F95" s="6"/>
      <c r="G95" s="6"/>
    </row>
    <row r="96" spans="1:7" ht="12.75">
      <c r="A96" s="5"/>
      <c r="C96" s="6"/>
      <c r="D96" s="6"/>
      <c r="E96" s="6"/>
      <c r="F96" s="6"/>
      <c r="G96" s="6"/>
    </row>
    <row r="97" spans="1:7" ht="12.75">
      <c r="A97" s="5"/>
      <c r="C97" s="6"/>
      <c r="D97" s="6"/>
      <c r="E97" s="6"/>
      <c r="F97" s="6"/>
      <c r="G97" s="6"/>
    </row>
  </sheetData>
  <sheetProtection/>
  <mergeCells count="2">
    <mergeCell ref="A2:F2"/>
    <mergeCell ref="E1:G1"/>
  </mergeCells>
  <printOptions/>
  <pageMargins left="0.47" right="0.21" top="0.56" bottom="0.48" header="0.22" footer="0.42"/>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H1" sqref="H1"/>
    </sheetView>
  </sheetViews>
  <sheetFormatPr defaultColWidth="9.00390625" defaultRowHeight="12.75"/>
  <cols>
    <col min="2" max="2" width="44.375" style="0" customWidth="1"/>
    <col min="3" max="3" width="24.75390625" style="0" customWidth="1"/>
    <col min="4" max="4" width="31.25390625" style="93" customWidth="1"/>
    <col min="5" max="5" width="5.75390625" style="0" customWidth="1"/>
    <col min="6" max="6" width="7.375" style="23" customWidth="1"/>
    <col min="7" max="7" width="41.875" style="23" customWidth="1"/>
    <col min="8" max="8" width="24.625" style="23" customWidth="1"/>
  </cols>
  <sheetData>
    <row r="1" spans="3:8" ht="120.75" customHeight="1">
      <c r="C1" s="167" t="s">
        <v>388</v>
      </c>
      <c r="D1"/>
      <c r="H1" s="259" t="s">
        <v>389</v>
      </c>
    </row>
    <row r="2" spans="1:8" ht="78" customHeight="1">
      <c r="A2" s="213"/>
      <c r="B2" s="245" t="s">
        <v>381</v>
      </c>
      <c r="C2" s="246"/>
      <c r="F2" s="243" t="s">
        <v>382</v>
      </c>
      <c r="G2" s="244"/>
      <c r="H2" s="244"/>
    </row>
    <row r="3" spans="1:8" ht="15.75">
      <c r="A3" s="213"/>
      <c r="B3" s="213" t="s">
        <v>379</v>
      </c>
      <c r="C3" s="213" t="s">
        <v>225</v>
      </c>
      <c r="D3" s="164"/>
      <c r="F3" s="239"/>
      <c r="G3" s="241" t="s">
        <v>272</v>
      </c>
      <c r="H3" s="128"/>
    </row>
    <row r="4" spans="1:8" ht="66.75" customHeight="1">
      <c r="A4" s="213">
        <v>1</v>
      </c>
      <c r="B4" s="214" t="s">
        <v>380</v>
      </c>
      <c r="C4" s="213">
        <v>186</v>
      </c>
      <c r="D4" s="165"/>
      <c r="F4" s="240"/>
      <c r="G4" s="242"/>
      <c r="H4" s="129" t="s">
        <v>225</v>
      </c>
    </row>
    <row r="5" spans="4:8" ht="62.25" customHeight="1">
      <c r="D5" s="166"/>
      <c r="F5" s="130"/>
      <c r="G5" s="131" t="s">
        <v>295</v>
      </c>
      <c r="H5" s="161">
        <v>1321</v>
      </c>
    </row>
    <row r="6" spans="4:8" ht="75.75" customHeight="1">
      <c r="D6" s="166"/>
      <c r="F6" s="130"/>
      <c r="G6" s="131" t="s">
        <v>273</v>
      </c>
      <c r="H6" s="161">
        <f>318+8+13.3</f>
        <v>339.3</v>
      </c>
    </row>
    <row r="7" spans="4:8" ht="105.75" customHeight="1">
      <c r="D7" s="166"/>
      <c r="F7" s="130"/>
      <c r="G7" s="131" t="s">
        <v>274</v>
      </c>
      <c r="H7" s="161">
        <v>2</v>
      </c>
    </row>
    <row r="8" spans="4:8" ht="54.75" customHeight="1">
      <c r="D8" s="166"/>
      <c r="F8" s="130"/>
      <c r="G8" s="195" t="s">
        <v>368</v>
      </c>
      <c r="H8" s="161">
        <v>54.35</v>
      </c>
    </row>
    <row r="9" spans="4:8" ht="54.75" customHeight="1">
      <c r="D9" s="166"/>
      <c r="F9" s="130"/>
      <c r="G9" s="160" t="s">
        <v>308</v>
      </c>
      <c r="H9" s="161">
        <v>1154</v>
      </c>
    </row>
    <row r="10" spans="6:8" ht="54.75" customHeight="1">
      <c r="F10" s="130"/>
      <c r="G10" s="160" t="s">
        <v>308</v>
      </c>
      <c r="H10" s="161">
        <f>357.25+145.3</f>
        <v>502.55</v>
      </c>
    </row>
    <row r="11" spans="6:8" ht="31.5">
      <c r="F11" s="130"/>
      <c r="G11" s="160" t="s">
        <v>308</v>
      </c>
      <c r="H11" s="161">
        <v>13.4</v>
      </c>
    </row>
    <row r="12" spans="6:8" ht="24">
      <c r="F12" s="130"/>
      <c r="G12" s="163" t="s">
        <v>306</v>
      </c>
      <c r="H12" s="161">
        <v>998</v>
      </c>
    </row>
    <row r="13" spans="6:8" ht="15.75">
      <c r="F13" s="132" t="s">
        <v>42</v>
      </c>
      <c r="G13" s="133"/>
      <c r="H13" s="162">
        <f>SUM(H5:H12)</f>
        <v>4384.6</v>
      </c>
    </row>
  </sheetData>
  <sheetProtection/>
  <mergeCells count="4">
    <mergeCell ref="F3:F4"/>
    <mergeCell ref="G3:G4"/>
    <mergeCell ref="F2:H2"/>
    <mergeCell ref="B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K33"/>
  <sheetViews>
    <sheetView tabSelected="1" view="pageBreakPreview" zoomScale="60" zoomScalePageLayoutView="0" workbookViewId="0" topLeftCell="A1">
      <selection activeCell="M2" sqref="M2"/>
    </sheetView>
  </sheetViews>
  <sheetFormatPr defaultColWidth="9.00390625" defaultRowHeight="12.75"/>
  <cols>
    <col min="1" max="1" width="4.875" style="0" customWidth="1"/>
    <col min="2" max="2" width="36.875" style="0" customWidth="1"/>
    <col min="3" max="3" width="3.375" style="39" customWidth="1"/>
    <col min="4" max="8" width="3.625" style="39" customWidth="1"/>
    <col min="9" max="9" width="4.625" style="39" customWidth="1"/>
    <col min="10" max="10" width="4.125" style="39" customWidth="1"/>
    <col min="11" max="11" width="22.00390625" style="0" customWidth="1"/>
  </cols>
  <sheetData>
    <row r="1" spans="1:11" ht="75.75" customHeight="1">
      <c r="A1" s="11"/>
      <c r="B1" s="247"/>
      <c r="C1" s="247"/>
      <c r="D1" s="168"/>
      <c r="E1" s="168"/>
      <c r="F1" s="168"/>
      <c r="G1" s="258" t="s">
        <v>387</v>
      </c>
      <c r="H1" s="256"/>
      <c r="I1" s="256"/>
      <c r="J1" s="256"/>
      <c r="K1" s="256"/>
    </row>
    <row r="2" spans="1:11" ht="43.5" customHeight="1">
      <c r="A2" s="248" t="s">
        <v>378</v>
      </c>
      <c r="B2" s="248"/>
      <c r="C2" s="248"/>
      <c r="D2" s="248"/>
      <c r="E2" s="248"/>
      <c r="F2" s="248"/>
      <c r="G2" s="248"/>
      <c r="H2" s="248"/>
      <c r="I2" s="248"/>
      <c r="J2" s="248"/>
      <c r="K2" s="248"/>
    </row>
    <row r="3" spans="1:11" ht="12.75">
      <c r="A3" s="11"/>
      <c r="B3" s="11"/>
      <c r="C3" s="34"/>
      <c r="D3" s="34"/>
      <c r="E3" s="34"/>
      <c r="F3" s="34"/>
      <c r="G3" s="34"/>
      <c r="H3" s="34"/>
      <c r="I3" s="34"/>
      <c r="J3" s="34"/>
      <c r="K3" s="10"/>
    </row>
    <row r="4" spans="1:11" ht="12.75" customHeight="1">
      <c r="A4" s="222" t="s">
        <v>107</v>
      </c>
      <c r="B4" s="222" t="s">
        <v>108</v>
      </c>
      <c r="C4" s="249" t="s">
        <v>109</v>
      </c>
      <c r="D4" s="250"/>
      <c r="E4" s="250"/>
      <c r="F4" s="250"/>
      <c r="G4" s="250"/>
      <c r="H4" s="250"/>
      <c r="I4" s="250"/>
      <c r="J4" s="251"/>
      <c r="K4" s="255" t="s">
        <v>271</v>
      </c>
    </row>
    <row r="5" spans="1:11" ht="21.75" customHeight="1">
      <c r="A5" s="223"/>
      <c r="B5" s="223"/>
      <c r="C5" s="252"/>
      <c r="D5" s="253"/>
      <c r="E5" s="253"/>
      <c r="F5" s="253"/>
      <c r="G5" s="253"/>
      <c r="H5" s="253"/>
      <c r="I5" s="253"/>
      <c r="J5" s="254"/>
      <c r="K5" s="255"/>
    </row>
    <row r="6" spans="1:11" ht="46.5" customHeight="1">
      <c r="A6" s="12"/>
      <c r="B6" s="104" t="s">
        <v>110</v>
      </c>
      <c r="C6" s="35" t="s">
        <v>53</v>
      </c>
      <c r="D6" s="35" t="s">
        <v>6</v>
      </c>
      <c r="E6" s="35" t="s">
        <v>55</v>
      </c>
      <c r="F6" s="35" t="s">
        <v>55</v>
      </c>
      <c r="G6" s="35" t="s">
        <v>55</v>
      </c>
      <c r="H6" s="35" t="s">
        <v>55</v>
      </c>
      <c r="I6" s="35" t="s">
        <v>56</v>
      </c>
      <c r="J6" s="35" t="s">
        <v>53</v>
      </c>
      <c r="K6" s="96">
        <f>K7+K12+K17+K26</f>
        <v>415.4290000000019</v>
      </c>
    </row>
    <row r="7" spans="1:11" ht="24.75" customHeight="1">
      <c r="A7" s="13" t="s">
        <v>57</v>
      </c>
      <c r="B7" s="105" t="s">
        <v>111</v>
      </c>
      <c r="C7" s="36" t="s">
        <v>25</v>
      </c>
      <c r="D7" s="36" t="s">
        <v>6</v>
      </c>
      <c r="E7" s="36" t="s">
        <v>12</v>
      </c>
      <c r="F7" s="36" t="s">
        <v>55</v>
      </c>
      <c r="G7" s="36" t="s">
        <v>55</v>
      </c>
      <c r="H7" s="36" t="s">
        <v>55</v>
      </c>
      <c r="I7" s="36" t="s">
        <v>56</v>
      </c>
      <c r="J7" s="36" t="s">
        <v>53</v>
      </c>
      <c r="K7" s="97">
        <f>K8-K10</f>
        <v>0</v>
      </c>
    </row>
    <row r="8" spans="1:11" ht="24.75" customHeight="1">
      <c r="A8" s="14" t="s">
        <v>61</v>
      </c>
      <c r="B8" s="106" t="s">
        <v>112</v>
      </c>
      <c r="C8" s="35" t="s">
        <v>25</v>
      </c>
      <c r="D8" s="35" t="s">
        <v>6</v>
      </c>
      <c r="E8" s="35" t="s">
        <v>12</v>
      </c>
      <c r="F8" s="35" t="s">
        <v>55</v>
      </c>
      <c r="G8" s="35" t="s">
        <v>55</v>
      </c>
      <c r="H8" s="35" t="s">
        <v>55</v>
      </c>
      <c r="I8" s="35" t="s">
        <v>56</v>
      </c>
      <c r="J8" s="35">
        <v>700</v>
      </c>
      <c r="K8" s="96">
        <f>K9</f>
        <v>0</v>
      </c>
    </row>
    <row r="9" spans="1:11" ht="24.75" customHeight="1">
      <c r="A9" s="15" t="s">
        <v>82</v>
      </c>
      <c r="B9" s="107" t="s">
        <v>155</v>
      </c>
      <c r="C9" s="37" t="s">
        <v>25</v>
      </c>
      <c r="D9" s="37" t="s">
        <v>6</v>
      </c>
      <c r="E9" s="37" t="s">
        <v>12</v>
      </c>
      <c r="F9" s="37" t="s">
        <v>55</v>
      </c>
      <c r="G9" s="37" t="s">
        <v>55</v>
      </c>
      <c r="H9" s="37" t="s">
        <v>14</v>
      </c>
      <c r="I9" s="37" t="s">
        <v>56</v>
      </c>
      <c r="J9" s="37">
        <v>710</v>
      </c>
      <c r="K9" s="98">
        <v>0</v>
      </c>
    </row>
    <row r="10" spans="1:11" ht="30.75" customHeight="1">
      <c r="A10" s="4" t="s">
        <v>63</v>
      </c>
      <c r="B10" s="106" t="s">
        <v>113</v>
      </c>
      <c r="C10" s="35" t="s">
        <v>25</v>
      </c>
      <c r="D10" s="35" t="s">
        <v>6</v>
      </c>
      <c r="E10" s="35" t="s">
        <v>12</v>
      </c>
      <c r="F10" s="35" t="s">
        <v>55</v>
      </c>
      <c r="G10" s="35" t="s">
        <v>55</v>
      </c>
      <c r="H10" s="35" t="s">
        <v>55</v>
      </c>
      <c r="I10" s="35" t="s">
        <v>56</v>
      </c>
      <c r="J10" s="35" t="s">
        <v>85</v>
      </c>
      <c r="K10" s="99">
        <f>K11</f>
        <v>0</v>
      </c>
    </row>
    <row r="11" spans="1:11" ht="24.75" customHeight="1">
      <c r="A11" s="15" t="s">
        <v>82</v>
      </c>
      <c r="B11" s="107" t="s">
        <v>157</v>
      </c>
      <c r="C11" s="37" t="s">
        <v>25</v>
      </c>
      <c r="D11" s="37" t="s">
        <v>6</v>
      </c>
      <c r="E11" s="37" t="s">
        <v>12</v>
      </c>
      <c r="F11" s="37" t="s">
        <v>55</v>
      </c>
      <c r="G11" s="37" t="s">
        <v>55</v>
      </c>
      <c r="H11" s="37" t="s">
        <v>14</v>
      </c>
      <c r="I11" s="37" t="s">
        <v>56</v>
      </c>
      <c r="J11" s="37" t="s">
        <v>86</v>
      </c>
      <c r="K11" s="98">
        <v>0</v>
      </c>
    </row>
    <row r="12" spans="1:11" ht="24" customHeight="1">
      <c r="A12" s="13" t="s">
        <v>65</v>
      </c>
      <c r="B12" s="105" t="s">
        <v>114</v>
      </c>
      <c r="C12" s="36" t="s">
        <v>25</v>
      </c>
      <c r="D12" s="36" t="s">
        <v>6</v>
      </c>
      <c r="E12" s="36" t="s">
        <v>16</v>
      </c>
      <c r="F12" s="36" t="s">
        <v>55</v>
      </c>
      <c r="G12" s="36" t="s">
        <v>55</v>
      </c>
      <c r="H12" s="36" t="s">
        <v>55</v>
      </c>
      <c r="I12" s="36" t="s">
        <v>56</v>
      </c>
      <c r="J12" s="36" t="s">
        <v>53</v>
      </c>
      <c r="K12" s="97">
        <f>K13-K15</f>
        <v>0</v>
      </c>
    </row>
    <row r="13" spans="1:11" ht="33" customHeight="1">
      <c r="A13" s="14" t="s">
        <v>115</v>
      </c>
      <c r="B13" s="106" t="s">
        <v>81</v>
      </c>
      <c r="C13" s="35" t="s">
        <v>25</v>
      </c>
      <c r="D13" s="35" t="s">
        <v>6</v>
      </c>
      <c r="E13" s="35" t="s">
        <v>16</v>
      </c>
      <c r="F13" s="35" t="s">
        <v>55</v>
      </c>
      <c r="G13" s="35" t="s">
        <v>55</v>
      </c>
      <c r="H13" s="35" t="s">
        <v>55</v>
      </c>
      <c r="I13" s="35" t="s">
        <v>56</v>
      </c>
      <c r="J13" s="35" t="s">
        <v>83</v>
      </c>
      <c r="K13" s="99">
        <f>K14</f>
        <v>0</v>
      </c>
    </row>
    <row r="14" spans="1:11" ht="33" customHeight="1">
      <c r="A14" s="4" t="s">
        <v>82</v>
      </c>
      <c r="B14" s="107" t="s">
        <v>156</v>
      </c>
      <c r="C14" s="37" t="s">
        <v>25</v>
      </c>
      <c r="D14" s="37" t="s">
        <v>6</v>
      </c>
      <c r="E14" s="37" t="s">
        <v>16</v>
      </c>
      <c r="F14" s="37" t="s">
        <v>6</v>
      </c>
      <c r="G14" s="37" t="s">
        <v>55</v>
      </c>
      <c r="H14" s="37" t="s">
        <v>14</v>
      </c>
      <c r="I14" s="37" t="s">
        <v>56</v>
      </c>
      <c r="J14" s="37" t="s">
        <v>84</v>
      </c>
      <c r="K14" s="98">
        <v>0</v>
      </c>
    </row>
    <row r="15" spans="1:11" ht="42.75" customHeight="1">
      <c r="A15" s="14" t="s">
        <v>116</v>
      </c>
      <c r="B15" s="106" t="s">
        <v>117</v>
      </c>
      <c r="C15" s="35" t="s">
        <v>25</v>
      </c>
      <c r="D15" s="35" t="s">
        <v>6</v>
      </c>
      <c r="E15" s="35" t="s">
        <v>16</v>
      </c>
      <c r="F15" s="35" t="s">
        <v>55</v>
      </c>
      <c r="G15" s="35" t="s">
        <v>55</v>
      </c>
      <c r="H15" s="35" t="s">
        <v>55</v>
      </c>
      <c r="I15" s="35" t="s">
        <v>56</v>
      </c>
      <c r="J15" s="35" t="s">
        <v>85</v>
      </c>
      <c r="K15" s="96">
        <f>K16</f>
        <v>0</v>
      </c>
    </row>
    <row r="16" spans="1:11" ht="36" customHeight="1">
      <c r="A16" s="4" t="s">
        <v>82</v>
      </c>
      <c r="B16" s="107" t="s">
        <v>219</v>
      </c>
      <c r="C16" s="37" t="s">
        <v>25</v>
      </c>
      <c r="D16" s="37" t="s">
        <v>6</v>
      </c>
      <c r="E16" s="37" t="s">
        <v>16</v>
      </c>
      <c r="F16" s="37" t="s">
        <v>6</v>
      </c>
      <c r="G16" s="37" t="s">
        <v>55</v>
      </c>
      <c r="H16" s="37" t="s">
        <v>14</v>
      </c>
      <c r="I16" s="37" t="s">
        <v>56</v>
      </c>
      <c r="J16" s="37">
        <v>810</v>
      </c>
      <c r="K16" s="100">
        <v>0</v>
      </c>
    </row>
    <row r="17" spans="1:11" ht="24" customHeight="1">
      <c r="A17" s="13" t="s">
        <v>66</v>
      </c>
      <c r="B17" s="105" t="s">
        <v>89</v>
      </c>
      <c r="C17" s="36" t="s">
        <v>25</v>
      </c>
      <c r="D17" s="36" t="s">
        <v>6</v>
      </c>
      <c r="E17" s="36" t="s">
        <v>11</v>
      </c>
      <c r="F17" s="36" t="s">
        <v>55</v>
      </c>
      <c r="G17" s="36" t="s">
        <v>55</v>
      </c>
      <c r="H17" s="36" t="s">
        <v>55</v>
      </c>
      <c r="I17" s="36" t="s">
        <v>56</v>
      </c>
      <c r="J17" s="36" t="s">
        <v>53</v>
      </c>
      <c r="K17" s="101">
        <f>K21+K25</f>
        <v>415.4290000000019</v>
      </c>
    </row>
    <row r="18" spans="1:11" ht="12.75" customHeight="1">
      <c r="A18" s="4" t="s">
        <v>68</v>
      </c>
      <c r="B18" s="106" t="s">
        <v>118</v>
      </c>
      <c r="C18" s="37" t="s">
        <v>25</v>
      </c>
      <c r="D18" s="35" t="s">
        <v>6</v>
      </c>
      <c r="E18" s="35" t="s">
        <v>11</v>
      </c>
      <c r="F18" s="35" t="s">
        <v>55</v>
      </c>
      <c r="G18" s="35" t="s">
        <v>55</v>
      </c>
      <c r="H18" s="35" t="s">
        <v>55</v>
      </c>
      <c r="I18" s="35" t="s">
        <v>56</v>
      </c>
      <c r="J18" s="35" t="s">
        <v>119</v>
      </c>
      <c r="K18" s="102">
        <f>K19</f>
        <v>-13711.599999999999</v>
      </c>
    </row>
    <row r="19" spans="1:11" ht="12.75" customHeight="1">
      <c r="A19" s="16"/>
      <c r="B19" s="107" t="s">
        <v>120</v>
      </c>
      <c r="C19" s="35" t="s">
        <v>25</v>
      </c>
      <c r="D19" s="37" t="s">
        <v>6</v>
      </c>
      <c r="E19" s="37" t="s">
        <v>11</v>
      </c>
      <c r="F19" s="37" t="s">
        <v>12</v>
      </c>
      <c r="G19" s="37" t="s">
        <v>55</v>
      </c>
      <c r="H19" s="37" t="s">
        <v>55</v>
      </c>
      <c r="I19" s="37" t="s">
        <v>56</v>
      </c>
      <c r="J19" s="37" t="s">
        <v>119</v>
      </c>
      <c r="K19" s="103">
        <f>K20</f>
        <v>-13711.599999999999</v>
      </c>
    </row>
    <row r="20" spans="1:11" ht="22.5" customHeight="1">
      <c r="A20" s="16"/>
      <c r="B20" s="107" t="s">
        <v>158</v>
      </c>
      <c r="C20" s="37" t="s">
        <v>25</v>
      </c>
      <c r="D20" s="37" t="s">
        <v>6</v>
      </c>
      <c r="E20" s="37" t="s">
        <v>11</v>
      </c>
      <c r="F20" s="37" t="s">
        <v>12</v>
      </c>
      <c r="G20" s="37" t="s">
        <v>6</v>
      </c>
      <c r="H20" s="37" t="s">
        <v>55</v>
      </c>
      <c r="I20" s="37" t="s">
        <v>56</v>
      </c>
      <c r="J20" s="37" t="s">
        <v>119</v>
      </c>
      <c r="K20" s="103">
        <f>K21</f>
        <v>-13711.599999999999</v>
      </c>
    </row>
    <row r="21" spans="1:11" ht="22.5" customHeight="1">
      <c r="A21" s="16"/>
      <c r="B21" s="107" t="s">
        <v>159</v>
      </c>
      <c r="C21" s="35" t="s">
        <v>25</v>
      </c>
      <c r="D21" s="37" t="s">
        <v>6</v>
      </c>
      <c r="E21" s="37" t="s">
        <v>11</v>
      </c>
      <c r="F21" s="37" t="s">
        <v>12</v>
      </c>
      <c r="G21" s="37" t="s">
        <v>6</v>
      </c>
      <c r="H21" s="37" t="s">
        <v>14</v>
      </c>
      <c r="I21" s="37" t="s">
        <v>56</v>
      </c>
      <c r="J21" s="37" t="s">
        <v>87</v>
      </c>
      <c r="K21" s="103">
        <f>-(K30+K9+K14)</f>
        <v>-13711.599999999999</v>
      </c>
    </row>
    <row r="22" spans="1:11" ht="15.75" customHeight="1">
      <c r="A22" s="4" t="s">
        <v>69</v>
      </c>
      <c r="B22" s="106" t="s">
        <v>121</v>
      </c>
      <c r="C22" s="37" t="s">
        <v>25</v>
      </c>
      <c r="D22" s="35" t="s">
        <v>6</v>
      </c>
      <c r="E22" s="35" t="s">
        <v>11</v>
      </c>
      <c r="F22" s="35" t="s">
        <v>55</v>
      </c>
      <c r="G22" s="35" t="s">
        <v>55</v>
      </c>
      <c r="H22" s="35" t="s">
        <v>55</v>
      </c>
      <c r="I22" s="35" t="s">
        <v>56</v>
      </c>
      <c r="J22" s="35" t="s">
        <v>122</v>
      </c>
      <c r="K22" s="102">
        <f>K23</f>
        <v>14127.029</v>
      </c>
    </row>
    <row r="23" spans="1:11" ht="12.75" customHeight="1">
      <c r="A23" s="16"/>
      <c r="B23" s="107" t="s">
        <v>123</v>
      </c>
      <c r="C23" s="35" t="s">
        <v>25</v>
      </c>
      <c r="D23" s="37" t="s">
        <v>6</v>
      </c>
      <c r="E23" s="37" t="s">
        <v>11</v>
      </c>
      <c r="F23" s="37" t="s">
        <v>12</v>
      </c>
      <c r="G23" s="37" t="s">
        <v>55</v>
      </c>
      <c r="H23" s="37" t="s">
        <v>55</v>
      </c>
      <c r="I23" s="37" t="s">
        <v>56</v>
      </c>
      <c r="J23" s="37" t="s">
        <v>122</v>
      </c>
      <c r="K23" s="103">
        <f>K24</f>
        <v>14127.029</v>
      </c>
    </row>
    <row r="24" spans="1:11" ht="24.75" customHeight="1">
      <c r="A24" s="16"/>
      <c r="B24" s="107" t="s">
        <v>160</v>
      </c>
      <c r="C24" s="37" t="s">
        <v>25</v>
      </c>
      <c r="D24" s="37" t="s">
        <v>6</v>
      </c>
      <c r="E24" s="37" t="s">
        <v>11</v>
      </c>
      <c r="F24" s="37" t="s">
        <v>12</v>
      </c>
      <c r="G24" s="37" t="s">
        <v>6</v>
      </c>
      <c r="H24" s="37" t="s">
        <v>55</v>
      </c>
      <c r="I24" s="37" t="s">
        <v>56</v>
      </c>
      <c r="J24" s="37" t="s">
        <v>122</v>
      </c>
      <c r="K24" s="103">
        <f>K25</f>
        <v>14127.029</v>
      </c>
    </row>
    <row r="25" spans="1:11" ht="21" customHeight="1">
      <c r="A25" s="16"/>
      <c r="B25" s="107" t="s">
        <v>160</v>
      </c>
      <c r="C25" s="35" t="s">
        <v>25</v>
      </c>
      <c r="D25" s="37" t="s">
        <v>6</v>
      </c>
      <c r="E25" s="37" t="s">
        <v>11</v>
      </c>
      <c r="F25" s="37" t="s">
        <v>12</v>
      </c>
      <c r="G25" s="37" t="s">
        <v>6</v>
      </c>
      <c r="H25" s="37" t="s">
        <v>14</v>
      </c>
      <c r="I25" s="37" t="s">
        <v>56</v>
      </c>
      <c r="J25" s="37" t="s">
        <v>88</v>
      </c>
      <c r="K25" s="103">
        <f>(K31+K11+K16-K28)</f>
        <v>14127.029</v>
      </c>
    </row>
    <row r="26" spans="1:11" ht="21" customHeight="1">
      <c r="A26" s="4" t="s">
        <v>71</v>
      </c>
      <c r="B26" s="106" t="s">
        <v>90</v>
      </c>
      <c r="C26" s="37" t="s">
        <v>25</v>
      </c>
      <c r="D26" s="35" t="s">
        <v>6</v>
      </c>
      <c r="E26" s="35" t="s">
        <v>67</v>
      </c>
      <c r="F26" s="35" t="s">
        <v>55</v>
      </c>
      <c r="G26" s="35" t="s">
        <v>55</v>
      </c>
      <c r="H26" s="35" t="s">
        <v>55</v>
      </c>
      <c r="I26" s="35" t="s">
        <v>56</v>
      </c>
      <c r="J26" s="35" t="s">
        <v>53</v>
      </c>
      <c r="K26" s="102">
        <f>K27</f>
        <v>0</v>
      </c>
    </row>
    <row r="27" spans="1:11" ht="24" customHeight="1">
      <c r="A27" s="4" t="s">
        <v>124</v>
      </c>
      <c r="B27" s="107" t="s">
        <v>129</v>
      </c>
      <c r="C27" s="35" t="s">
        <v>25</v>
      </c>
      <c r="D27" s="35" t="s">
        <v>6</v>
      </c>
      <c r="E27" s="35" t="s">
        <v>67</v>
      </c>
      <c r="F27" s="35" t="s">
        <v>55</v>
      </c>
      <c r="G27" s="35" t="s">
        <v>55</v>
      </c>
      <c r="H27" s="35" t="s">
        <v>55</v>
      </c>
      <c r="I27" s="35" t="s">
        <v>56</v>
      </c>
      <c r="J27" s="35" t="s">
        <v>53</v>
      </c>
      <c r="K27" s="102">
        <f>K28</f>
        <v>0</v>
      </c>
    </row>
    <row r="28" spans="1:11" ht="78.75" customHeight="1" thickBot="1">
      <c r="A28" s="16" t="s">
        <v>125</v>
      </c>
      <c r="B28" s="108" t="s">
        <v>161</v>
      </c>
      <c r="C28" s="37" t="s">
        <v>25</v>
      </c>
      <c r="D28" s="37" t="s">
        <v>6</v>
      </c>
      <c r="E28" s="37" t="s">
        <v>67</v>
      </c>
      <c r="F28" s="37" t="s">
        <v>7</v>
      </c>
      <c r="G28" s="37" t="s">
        <v>6</v>
      </c>
      <c r="H28" s="37" t="s">
        <v>14</v>
      </c>
      <c r="I28" s="37" t="s">
        <v>56</v>
      </c>
      <c r="J28" s="37" t="s">
        <v>86</v>
      </c>
      <c r="K28" s="103">
        <f>-K33</f>
        <v>0</v>
      </c>
    </row>
    <row r="29" spans="1:11" ht="12.75">
      <c r="A29" s="11"/>
      <c r="B29" s="11"/>
      <c r="C29" s="34"/>
      <c r="D29" s="34"/>
      <c r="E29" s="34"/>
      <c r="F29" s="34"/>
      <c r="G29" s="34"/>
      <c r="H29" s="34"/>
      <c r="I29" s="34"/>
      <c r="J29" s="34"/>
      <c r="K29" s="17"/>
    </row>
    <row r="30" spans="1:11" ht="12.75">
      <c r="A30" s="11"/>
      <c r="B30" s="18"/>
      <c r="C30" s="34"/>
      <c r="D30" s="34"/>
      <c r="E30" s="34"/>
      <c r="F30" s="34"/>
      <c r="G30" s="34"/>
      <c r="H30" s="34"/>
      <c r="I30" s="38" t="s">
        <v>126</v>
      </c>
      <c r="J30" s="34"/>
      <c r="K30" s="109">
        <f>'пр.3 доходы'!K5</f>
        <v>13711.599999999999</v>
      </c>
    </row>
    <row r="31" spans="1:11" ht="12.75">
      <c r="A31" s="11"/>
      <c r="B31" s="18"/>
      <c r="C31" s="34"/>
      <c r="D31" s="34"/>
      <c r="E31" s="34"/>
      <c r="F31" s="34"/>
      <c r="G31" s="34"/>
      <c r="H31" s="34"/>
      <c r="I31" s="38" t="s">
        <v>127</v>
      </c>
      <c r="J31" s="34"/>
      <c r="K31" s="109">
        <f>'пр.4 Вед.стр'!H5</f>
        <v>14127.029</v>
      </c>
    </row>
    <row r="32" spans="1:11" ht="12.75">
      <c r="A32" s="11"/>
      <c r="B32" s="18"/>
      <c r="C32" s="34"/>
      <c r="D32" s="34"/>
      <c r="E32" s="34"/>
      <c r="F32" s="34"/>
      <c r="G32" s="34"/>
      <c r="H32" s="34"/>
      <c r="I32" s="38" t="s">
        <v>140</v>
      </c>
      <c r="J32" s="34"/>
      <c r="K32" s="109">
        <f>K30-K31</f>
        <v>-415.4290000000019</v>
      </c>
    </row>
    <row r="33" spans="9:11" ht="12.75">
      <c r="I33" s="40" t="s">
        <v>128</v>
      </c>
      <c r="K33" s="110">
        <v>0</v>
      </c>
    </row>
  </sheetData>
  <sheetProtection/>
  <mergeCells count="7">
    <mergeCell ref="B1:C1"/>
    <mergeCell ref="A2:K2"/>
    <mergeCell ref="A4:A5"/>
    <mergeCell ref="B4:B5"/>
    <mergeCell ref="C4:J5"/>
    <mergeCell ref="K4:K5"/>
    <mergeCell ref="G1:K1"/>
  </mergeCells>
  <printOptions/>
  <pageMargins left="0.5118110236220472" right="0.2362204724409449" top="0.03937007874015748" bottom="0.1968503937007874" header="0.1968503937007874"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[Freedom]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2021-05-20T08:24:07Z</cp:lastPrinted>
  <dcterms:created xsi:type="dcterms:W3CDTF">2002-01-30T06:06:39Z</dcterms:created>
  <dcterms:modified xsi:type="dcterms:W3CDTF">2021-05-20T08:24:34Z</dcterms:modified>
  <cp:category/>
  <cp:version/>
  <cp:contentType/>
  <cp:contentStatus/>
</cp:coreProperties>
</file>