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75" windowWidth="9720" windowHeight="3630" tabRatio="595" activeTab="0"/>
  </bookViews>
  <sheets>
    <sheet name="пр.1 доходы" sheetId="1" r:id="rId1"/>
    <sheet name="пр.2 Вед.стр" sheetId="2" r:id="rId2"/>
    <sheet name="пр.3 распр.БА" sheetId="3" r:id="rId3"/>
    <sheet name="пр.4 и 5  МБТ" sheetId="4" r:id="rId4"/>
    <sheet name="пр.6 источники1" sheetId="5" r:id="rId5"/>
  </sheets>
  <definedNames/>
  <calcPr fullCalcOnLoad="1" refMode="R1C1"/>
</workbook>
</file>

<file path=xl/sharedStrings.xml><?xml version="1.0" encoding="utf-8"?>
<sst xmlns="http://schemas.openxmlformats.org/spreadsheetml/2006/main" count="1747" uniqueCount="340">
  <si>
    <t>Вид расходов</t>
  </si>
  <si>
    <t>Жилищно-коммунальное хозяйство</t>
  </si>
  <si>
    <t>Раздел</t>
  </si>
  <si>
    <t>Подраздел</t>
  </si>
  <si>
    <t>Целевая статья</t>
  </si>
  <si>
    <t>Общегосударственные вопросы</t>
  </si>
  <si>
    <t>01</t>
  </si>
  <si>
    <t>04</t>
  </si>
  <si>
    <t>Национальная экономика</t>
  </si>
  <si>
    <t>08</t>
  </si>
  <si>
    <t>11</t>
  </si>
  <si>
    <t>05</t>
  </si>
  <si>
    <t>02</t>
  </si>
  <si>
    <t>09</t>
  </si>
  <si>
    <t>10</t>
  </si>
  <si>
    <t>Главные распорядители бюджетных средств</t>
  </si>
  <si>
    <t>03</t>
  </si>
  <si>
    <t xml:space="preserve">08 </t>
  </si>
  <si>
    <t>Национальная безопасность и правоохранительная деятельность</t>
  </si>
  <si>
    <t>Благоустройство</t>
  </si>
  <si>
    <t>№ п/п</t>
  </si>
  <si>
    <t>АДМИНИСТРАЦИЯ Кааламского сельского поселения</t>
  </si>
  <si>
    <t>007</t>
  </si>
  <si>
    <t>121</t>
  </si>
  <si>
    <t>122</t>
  </si>
  <si>
    <t>244</t>
  </si>
  <si>
    <t>851</t>
  </si>
  <si>
    <t>852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</si>
  <si>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</si>
  <si>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</si>
  <si>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</si>
  <si>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Другие вопросы в области национальной безопасности и правоохранительной деятельности</t>
  </si>
  <si>
    <t xml:space="preserve">03 </t>
  </si>
  <si>
    <t>1.1</t>
  </si>
  <si>
    <t>2.1</t>
  </si>
  <si>
    <t>3.1</t>
  </si>
  <si>
    <t>3.2</t>
  </si>
  <si>
    <t>4.1</t>
  </si>
  <si>
    <t>ИТОГО</t>
  </si>
  <si>
    <t>Наименование групп,подгрупп,статей,подстатей,элементов,программ(подпрограмм),кодов экономической классификации доходов</t>
  </si>
  <si>
    <t>Код бюджетной классификации Российской Федерации</t>
  </si>
  <si>
    <t>Администратор</t>
  </si>
  <si>
    <t>Группа</t>
  </si>
  <si>
    <t>Подгруппа</t>
  </si>
  <si>
    <t>Статья</t>
  </si>
  <si>
    <t>Подстатья</t>
  </si>
  <si>
    <t>Элемент</t>
  </si>
  <si>
    <t>I</t>
  </si>
  <si>
    <t>Налоговые и неналоговые, всего</t>
  </si>
  <si>
    <t>000</t>
  </si>
  <si>
    <t>1</t>
  </si>
  <si>
    <t>00</t>
  </si>
  <si>
    <t>0000</t>
  </si>
  <si>
    <t>1.</t>
  </si>
  <si>
    <t>Налог на доходы физических лиц, всего</t>
  </si>
  <si>
    <t>182</t>
  </si>
  <si>
    <t>110</t>
  </si>
  <si>
    <t>1.1.</t>
  </si>
  <si>
    <t>010</t>
  </si>
  <si>
    <t>1.2.</t>
  </si>
  <si>
    <t>030</t>
  </si>
  <si>
    <t>2.</t>
  </si>
  <si>
    <t>3.</t>
  </si>
  <si>
    <t>06</t>
  </si>
  <si>
    <t>3.1.</t>
  </si>
  <si>
    <t>3.2.</t>
  </si>
  <si>
    <t>Земельный налог в т.ч.</t>
  </si>
  <si>
    <t>4.</t>
  </si>
  <si>
    <t>001</t>
  </si>
  <si>
    <t>120</t>
  </si>
  <si>
    <t>14</t>
  </si>
  <si>
    <t>II</t>
  </si>
  <si>
    <t>Межбюджетные трансферты всего, в т.ч.</t>
  </si>
  <si>
    <t>2</t>
  </si>
  <si>
    <t>024</t>
  </si>
  <si>
    <t>ДОХОДЫ ВСЕГО</t>
  </si>
  <si>
    <t>Получение бюджетных кредитов от других бюджетов бюджетной системы Российской Федерации в валюте Российской Федерации</t>
  </si>
  <si>
    <t>-</t>
  </si>
  <si>
    <t>700</t>
  </si>
  <si>
    <t>710</t>
  </si>
  <si>
    <t>800</t>
  </si>
  <si>
    <t>810</t>
  </si>
  <si>
    <t>510</t>
  </si>
  <si>
    <t>610</t>
  </si>
  <si>
    <t>Изменение остатков средств на счетах по учету средств бюджета</t>
  </si>
  <si>
    <t>Иные источники внутреннего финансирования дефицитов бюджетов</t>
  </si>
  <si>
    <t>5</t>
  </si>
  <si>
    <t>045</t>
  </si>
  <si>
    <t>Дорожное хозяйство (дорожные фонды)</t>
  </si>
  <si>
    <t>Массовый спорт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</si>
  <si>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</si>
  <si>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</si>
  <si>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</si>
  <si>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</si>
  <si>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</si>
  <si>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6.</t>
  </si>
  <si>
    <t>№ пункта</t>
  </si>
  <si>
    <t xml:space="preserve">Наименование </t>
  </si>
  <si>
    <t>Код классификации источников финансирования дефицитов бюджетов Российской Федерации</t>
  </si>
  <si>
    <t>ИСТОЧНИКИ ВНУТРЕННЕГО ФИНАНСИРОВАНИЯ ДЕФИЦИТОВ БЮДЖЕТОВ</t>
  </si>
  <si>
    <t>Кредиты кредитных организаций  в валюте Российской Федерации</t>
  </si>
  <si>
    <t>Получение кредитов от кредитных организаций в валюте Российской Федерации</t>
  </si>
  <si>
    <t xml:space="preserve">Погашение кредитов, предоставленных кредитными организациями в валюте Российской Федерации </t>
  </si>
  <si>
    <t xml:space="preserve">Бюджетные кредиты от других бюджетов бюджетной системы Российской Федерации </t>
  </si>
  <si>
    <t>2.1.</t>
  </si>
  <si>
    <t>2.2.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</si>
  <si>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</si>
  <si>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Увеличение остатков средств бюджетов</t>
  </si>
  <si>
    <t>500</t>
  </si>
  <si>
    <t>Увеличение прочих остатков средств бюджетов</t>
  </si>
  <si>
    <t>Уменьшение остатков средств бюджетов</t>
  </si>
  <si>
    <t>600</t>
  </si>
  <si>
    <t>Уменьшение прочих остатков средств бюджетов</t>
  </si>
  <si>
    <t>4.1.</t>
  </si>
  <si>
    <t>4.1.1.</t>
  </si>
  <si>
    <t>Доходы</t>
  </si>
  <si>
    <t>Расходы</t>
  </si>
  <si>
    <t>МГ</t>
  </si>
  <si>
    <t>Исполнение государственных и муниципальных гарантий в валюте Российской Федерации</t>
  </si>
  <si>
    <t>2.2</t>
  </si>
  <si>
    <t>2.3</t>
  </si>
  <si>
    <t>2.4</t>
  </si>
  <si>
    <t>100</t>
  </si>
  <si>
    <t>540</t>
  </si>
  <si>
    <t>Социальная политика</t>
  </si>
  <si>
    <t>Социальное обеспечение населения</t>
  </si>
  <si>
    <t>321</t>
  </si>
  <si>
    <t>Имущественные налоги в т.ч</t>
  </si>
  <si>
    <t>621</t>
  </si>
  <si>
    <t>999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</si>
  <si>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</si>
  <si>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</si>
  <si>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</si>
  <si>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Другие общегосударственные вопросы</t>
  </si>
  <si>
    <t>13</t>
  </si>
  <si>
    <t>Получение кредитов от кредитных организаций бюджетами сельских поселений в валюте Российской Федерации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</si>
  <si>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</si>
  <si>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Погашение  бюджетами  сельских поселений кредитов от кредитных организаций в валюте Российской Федерации</t>
  </si>
  <si>
    <t>Увеличение прочих остатков денежных средств бюджетов сельских поселений</t>
  </si>
  <si>
    <t>Увеличение прочих остатков денежных средств бюджетов  сельских поселений</t>
  </si>
  <si>
    <t>Уменьшение прочих остатков денежных средств бюджетов сельских поселений</t>
  </si>
  <si>
    <t>Исполнение муниципальных гарантий сельских поселений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</si>
  <si>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Группа подвида доходов</t>
  </si>
  <si>
    <t>Аналит.группа подвида доходов</t>
  </si>
  <si>
    <t>870</t>
  </si>
  <si>
    <t>129</t>
  </si>
  <si>
    <t>07</t>
  </si>
  <si>
    <t>853</t>
  </si>
  <si>
    <t>1.3.</t>
  </si>
  <si>
    <t>1.4.</t>
  </si>
  <si>
    <t>1.5.</t>
  </si>
  <si>
    <t>1.6.</t>
  </si>
  <si>
    <t>1.7.</t>
  </si>
  <si>
    <t>7.</t>
  </si>
  <si>
    <t>8.</t>
  </si>
  <si>
    <t>9.</t>
  </si>
  <si>
    <t>29</t>
  </si>
  <si>
    <t>25</t>
  </si>
  <si>
    <t>555</t>
  </si>
  <si>
    <t>Источники финансирования дефицита бюджета Кааламского сельского поселения</t>
  </si>
  <si>
    <t>Субсидии бюджетам поселений на поддержку гос.программ субъектов РФ и муниципальных программ формирования современной городской среды</t>
  </si>
  <si>
    <t>Единый сельхозналог</t>
  </si>
  <si>
    <t xml:space="preserve"> 4.2</t>
  </si>
  <si>
    <t>4.2.3.</t>
  </si>
  <si>
    <t>15</t>
  </si>
  <si>
    <t>30</t>
  </si>
  <si>
    <t>35</t>
  </si>
  <si>
    <t>118</t>
  </si>
  <si>
    <t>Прочие безвозмездные поступления в бюджеты сельских поселений</t>
  </si>
  <si>
    <t>4.2.1.</t>
  </si>
  <si>
    <r>
      <t>Погашение бюджетами  сельских поселений кредитов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от других бюджетов бюджетной системы Российской Федерации в валюте Российской Федерации</t>
    </r>
  </si>
  <si>
    <t>Образование</t>
  </si>
  <si>
    <t>Прочие межбюджетные трансферты, передаваемые бюджетам сельских поселений</t>
  </si>
  <si>
    <t>5.1</t>
  </si>
  <si>
    <t xml:space="preserve">Молодежная политика </t>
  </si>
  <si>
    <t xml:space="preserve">Культура, кинематография </t>
  </si>
  <si>
    <t>Культура</t>
  </si>
  <si>
    <t>Физическая культура и спорт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</si>
  <si>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</si>
  <si>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</si>
  <si>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</si>
  <si>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Иные межбюджетные трансферты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</si>
  <si>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образований"</t>
  </si>
  <si>
    <t>Расходы на обеспечение деятельности законодательных (представительных) органов  местного самоуправления</t>
  </si>
  <si>
    <t>123</t>
  </si>
  <si>
    <t>831</t>
  </si>
  <si>
    <t>150</t>
  </si>
  <si>
    <t xml:space="preserve">Всего расходы 2021г </t>
  </si>
  <si>
    <t xml:space="preserve">  Ведомственная структура расходов  бюджета Кааламского сельского поселения </t>
  </si>
  <si>
    <r>
      <rPr>
        <sz val="7"/>
        <color indexed="10"/>
        <rFont val="Times New Roman"/>
        <family val="1"/>
      </rPr>
      <t>23</t>
    </r>
    <r>
      <rPr>
        <sz val="7"/>
        <rFont val="Times New Roman"/>
        <family val="1"/>
      </rPr>
      <t>0</t>
    </r>
  </si>
  <si>
    <r>
      <rPr>
        <sz val="7"/>
        <color indexed="10"/>
        <rFont val="Times New Roman"/>
        <family val="1"/>
      </rPr>
      <t>24</t>
    </r>
    <r>
      <rPr>
        <sz val="7"/>
        <rFont val="Times New Roman"/>
        <family val="1"/>
      </rPr>
      <t>0</t>
    </r>
  </si>
  <si>
    <r>
      <rPr>
        <sz val="7"/>
        <color indexed="10"/>
        <rFont val="Times New Roman"/>
        <family val="1"/>
      </rPr>
      <t>25</t>
    </r>
    <r>
      <rPr>
        <sz val="7"/>
        <rFont val="Times New Roman"/>
        <family val="1"/>
      </rPr>
      <t>0</t>
    </r>
  </si>
  <si>
    <r>
      <rPr>
        <sz val="7"/>
        <color indexed="10"/>
        <rFont val="Times New Roman"/>
        <family val="1"/>
      </rPr>
      <t>26</t>
    </r>
    <r>
      <rPr>
        <sz val="7"/>
        <rFont val="Times New Roman"/>
        <family val="1"/>
      </rPr>
      <t>0</t>
    </r>
  </si>
  <si>
    <r>
      <t>0</t>
    </r>
    <r>
      <rPr>
        <sz val="7"/>
        <color indexed="10"/>
        <rFont val="Times New Roman"/>
        <family val="1"/>
      </rPr>
      <t>33</t>
    </r>
  </si>
  <si>
    <r>
      <t>0</t>
    </r>
    <r>
      <rPr>
        <sz val="7"/>
        <color indexed="10"/>
        <rFont val="Times New Roman"/>
        <family val="1"/>
      </rPr>
      <t>43</t>
    </r>
  </si>
  <si>
    <t>Непрограммные направления расходов</t>
  </si>
  <si>
    <t>Осуществление переданных полномочий Российской Федерации по первичному воинскому учету на территориях, где отсутствуют военные комиссариаты</t>
  </si>
  <si>
    <t>Обеспечение деятельности органов местного самоуправления сельского поселения</t>
  </si>
  <si>
    <t>Осуществление полномочий Контрольно-счетного органа Кааламского сельского поселения</t>
  </si>
  <si>
    <t>Мероприятия по предупреждению и ликвидации последствий чрезвычайных ситуаций и стихийных бедствий природного и техногенного характера</t>
  </si>
  <si>
    <t>Мероприятия по обеспечению первичных мер пожарной безопасности в границах населенных пунктов поселения</t>
  </si>
  <si>
    <t>Содержание и ремонт дорог общего пользования местного значения</t>
  </si>
  <si>
    <r>
      <t xml:space="preserve">01 0 </t>
    </r>
    <r>
      <rPr>
        <sz val="9"/>
        <color indexed="10"/>
        <rFont val="Times New Roman"/>
        <family val="1"/>
      </rPr>
      <t xml:space="preserve">F2 </t>
    </r>
    <r>
      <rPr>
        <sz val="9"/>
        <rFont val="Times New Roman"/>
        <family val="1"/>
      </rPr>
      <t>5555</t>
    </r>
    <r>
      <rPr>
        <sz val="9"/>
        <color indexed="10"/>
        <rFont val="Times New Roman"/>
        <family val="1"/>
      </rPr>
      <t>0</t>
    </r>
  </si>
  <si>
    <t xml:space="preserve">Муниципальная программа «Формирование современной городской среды на территории Кааламского сельского поселения на 2018 - 2022 годы» в рамках реализации приоритетного проекта «Формирование комфортной городской среды» </t>
  </si>
  <si>
    <t>Муниципальная программа Кааламского сельского поселения  «Формирование современной городской среды на территории Кааламского сельского поселения на 2018 - 2022 годы»</t>
  </si>
  <si>
    <r>
      <t xml:space="preserve">01 0 </t>
    </r>
    <r>
      <rPr>
        <sz val="9"/>
        <color indexed="10"/>
        <rFont val="Times New Roman"/>
        <family val="1"/>
      </rPr>
      <t>00</t>
    </r>
    <r>
      <rPr>
        <sz val="9"/>
        <rFont val="Times New Roman"/>
        <family val="1"/>
      </rPr>
      <t xml:space="preserve"> 00000</t>
    </r>
  </si>
  <si>
    <t xml:space="preserve"> Сумма на  2021г</t>
  </si>
  <si>
    <r>
      <t xml:space="preserve">01 0 </t>
    </r>
    <r>
      <rPr>
        <sz val="9"/>
        <color indexed="10"/>
        <rFont val="Times New Roman"/>
        <family val="1"/>
      </rPr>
      <t xml:space="preserve">F2 </t>
    </r>
    <r>
      <rPr>
        <sz val="9"/>
        <rFont val="Times New Roman"/>
        <family val="1"/>
      </rPr>
      <t>0000</t>
    </r>
    <r>
      <rPr>
        <sz val="9"/>
        <color indexed="10"/>
        <rFont val="Times New Roman"/>
        <family val="1"/>
      </rPr>
      <t>0</t>
    </r>
  </si>
  <si>
    <t>Резервные средства</t>
  </si>
  <si>
    <t>Прочие мероприятия в части других общегосударственных вопросов</t>
  </si>
  <si>
    <t>Мероприятия по ЧС</t>
  </si>
  <si>
    <t xml:space="preserve">Муниципальная программа </t>
  </si>
  <si>
    <t>02 0 01 00000</t>
  </si>
  <si>
    <t>02 0 01 00020</t>
  </si>
  <si>
    <t>02 0 0100030</t>
  </si>
  <si>
    <t>02 0 01 00040</t>
  </si>
  <si>
    <t>02 0 11 00000</t>
  </si>
  <si>
    <t>02 0 13 00000</t>
  </si>
  <si>
    <t>02 0 13 00114</t>
  </si>
  <si>
    <t>02 0 13 00113</t>
  </si>
  <si>
    <t>02 0 02 00000</t>
  </si>
  <si>
    <t>02 0 02 51180</t>
  </si>
  <si>
    <t>02 0 03 00000</t>
  </si>
  <si>
    <t>02 0 03 00309</t>
  </si>
  <si>
    <t>02 0 03 00314</t>
  </si>
  <si>
    <t>02 0 04 00000</t>
  </si>
  <si>
    <t>02 0 04 00409</t>
  </si>
  <si>
    <t>02 0 05 00000</t>
  </si>
  <si>
    <t>02 0 05 00501</t>
  </si>
  <si>
    <t>02 0 05 43140</t>
  </si>
  <si>
    <t>02 0 05 S3140</t>
  </si>
  <si>
    <t>02 0 05 L5763</t>
  </si>
  <si>
    <t>02 0 07 00000</t>
  </si>
  <si>
    <t>02 0 07 00707</t>
  </si>
  <si>
    <t>02 0 08 00000</t>
  </si>
  <si>
    <t>02 0 08 00801</t>
  </si>
  <si>
    <t>02 0 08 43250</t>
  </si>
  <si>
    <t>02 0 08 S3250</t>
  </si>
  <si>
    <t>02 0 10 00000</t>
  </si>
  <si>
    <t>02 0 10 01003</t>
  </si>
  <si>
    <t>02 0 11 01102</t>
  </si>
  <si>
    <t>02 0 05 00503</t>
  </si>
  <si>
    <t xml:space="preserve">Субсидия на реализацию мероприятий по обеспечению комплексного развития сельских территорий (благоустройство сельских территорий) </t>
  </si>
  <si>
    <t>576</t>
  </si>
  <si>
    <t>49</t>
  </si>
  <si>
    <t xml:space="preserve">Осуществление полномочий исполнительно-распорядительными органами местного самоуправления </t>
  </si>
  <si>
    <t xml:space="preserve">Содержание и ремонт дорог </t>
  </si>
  <si>
    <t xml:space="preserve">Благоустройство </t>
  </si>
  <si>
    <t xml:space="preserve">Адресная материальная помощь </t>
  </si>
  <si>
    <t>02 0 09 00000</t>
  </si>
  <si>
    <t>02 0 09 00111</t>
  </si>
  <si>
    <t>02 0 06 00000</t>
  </si>
  <si>
    <t>02 0 06 00106</t>
  </si>
  <si>
    <t>Контрольно-счетный орган</t>
  </si>
  <si>
    <t>Мероприятия по ЧС и пожарной безопасности</t>
  </si>
  <si>
    <t>247</t>
  </si>
  <si>
    <t>Дотации бюджетам сельских поселений на выравнивание бюджетной обеспеченности из бюджета субъекта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</si>
  <si>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</si>
  <si>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 (пени по соответствующему платежу)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</si>
  <si>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</si>
  <si>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</si>
  <si>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</si>
  <si>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Доходы от сдачи в аренду имущества, составляющего казну сельских поселений (за исключением земельных участков)</t>
  </si>
  <si>
    <t>075</t>
  </si>
  <si>
    <t>02 0 01 42140</t>
  </si>
  <si>
    <t xml:space="preserve">Приложение   1     </t>
  </si>
  <si>
    <t xml:space="preserve">Приложение   2  </t>
  </si>
  <si>
    <t xml:space="preserve">Приложение   3                      </t>
  </si>
  <si>
    <r>
      <t xml:space="preserve">01 0 </t>
    </r>
    <r>
      <rPr>
        <sz val="9"/>
        <color indexed="10"/>
        <rFont val="Times New Roman"/>
        <family val="1"/>
      </rPr>
      <t>22 55550</t>
    </r>
  </si>
  <si>
    <t>02 0 17 00000</t>
  </si>
  <si>
    <t>02 0 17 00107</t>
  </si>
  <si>
    <t>Обеспечение проведения выборов и референдумов</t>
  </si>
  <si>
    <t>Проведение выборов</t>
  </si>
  <si>
    <t>ГРБС</t>
  </si>
  <si>
    <t xml:space="preserve">Резервные фонды </t>
  </si>
  <si>
    <t>Гражданская оборона</t>
  </si>
  <si>
    <t>Иные выплаты персоналу государственных (муниципальных) органов, за исключением фонда оплаты труда</t>
  </si>
  <si>
    <t>Прочая закупка товаров, работ и услуг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</si>
  <si>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</si>
  <si>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Фонд оплаты труда государственных (муниципальных) органов</t>
  </si>
  <si>
    <t>Финансирование деятельности Главы  поселения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</si>
  <si>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</si>
  <si>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Исполнение судебных актов Российской Федерации и мировых соглашений по возмещению причиненного вреда</t>
  </si>
  <si>
    <t>Уплата иных платежей</t>
  </si>
  <si>
    <t>Осуществление полномочий по проведению выборов</t>
  </si>
  <si>
    <t xml:space="preserve">Резервный фонд администрации Кааламского сельского поселения </t>
  </si>
  <si>
    <t xml:space="preserve">Закупка энергетических ресурсов </t>
  </si>
  <si>
    <t>Уплата налога на имущество организаций и земельного налога</t>
  </si>
  <si>
    <t>Уплата прочих налогов, сборов</t>
  </si>
  <si>
    <t>Уплата  иных платежей</t>
  </si>
  <si>
    <t>Поддержка местных инициатив граждан, проживающих в муниципальных образованиях</t>
  </si>
  <si>
    <t xml:space="preserve">Комплексное развитие сельских территорий </t>
  </si>
  <si>
    <t xml:space="preserve">Мероприятия по работе с детьми и молодежью </t>
  </si>
  <si>
    <t>Обеспечение деятельности муниципального автономного учреждения культуры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</si>
  <si>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услуг) (выполнение работ)</t>
  </si>
  <si>
    <t>Пособия, компенсации и иные социальные выплаты гражданам, кроме публичных нормативных обязательств</t>
  </si>
  <si>
    <t>Мероприятия в сфере физической культуры и массового спорта</t>
  </si>
  <si>
    <t>п</t>
  </si>
  <si>
    <t xml:space="preserve">ВОЗВРАТ ОСТАТКОВ СУБСИДИЙ, СУБВЕНЦИЙ И ИНЫХ МЕЖБЮДЖЕТНЫХ ТРАНСФЕРТОВ, ИМЕЮЩИХ ЦЕЛЕВОЕ НАЗНАЧЕНИЕ, ПРОШЛЫХ ЛЕТ            </t>
  </si>
  <si>
    <t>19</t>
  </si>
  <si>
    <t>60</t>
  </si>
  <si>
    <t>Прочие субсидии бюджетам сельских поселений</t>
  </si>
  <si>
    <r>
      <t>0</t>
    </r>
    <r>
      <rPr>
        <sz val="7"/>
        <color indexed="10"/>
        <rFont val="Times New Roman"/>
        <family val="1"/>
      </rPr>
      <t>1</t>
    </r>
    <r>
      <rPr>
        <sz val="7"/>
        <rFont val="Times New Roman"/>
        <family val="1"/>
      </rPr>
      <t>0</t>
    </r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</si>
  <si>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</si>
  <si>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r>
      <t>0</t>
    </r>
    <r>
      <rPr>
        <sz val="7"/>
        <color indexed="10"/>
        <rFont val="Times New Roman"/>
        <family val="1"/>
      </rPr>
      <t>2</t>
    </r>
    <r>
      <rPr>
        <sz val="7"/>
        <rFont val="Times New Roman"/>
        <family val="1"/>
      </rPr>
      <t>0</t>
    </r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</si>
  <si>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</si>
  <si>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r>
      <t>0</t>
    </r>
    <r>
      <rPr>
        <sz val="7"/>
        <color indexed="10"/>
        <rFont val="Times New Roman"/>
        <family val="1"/>
      </rPr>
      <t>3</t>
    </r>
    <r>
      <rPr>
        <sz val="7"/>
        <rFont val="Times New Roman"/>
        <family val="1"/>
      </rPr>
      <t>0</t>
    </r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</si>
  <si>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    </t>
  </si>
  <si>
    <r>
      <t>0</t>
    </r>
    <r>
      <rPr>
        <sz val="7"/>
        <color indexed="10"/>
        <rFont val="Times New Roman"/>
        <family val="1"/>
      </rPr>
      <t>8</t>
    </r>
    <r>
      <rPr>
        <sz val="7"/>
        <rFont val="Times New Roman"/>
        <family val="1"/>
      </rPr>
      <t>0</t>
    </r>
  </si>
  <si>
    <r>
      <t xml:space="preserve">02 0 01 </t>
    </r>
    <r>
      <rPr>
        <sz val="9"/>
        <color indexed="10"/>
        <rFont val="Times New Roman"/>
        <family val="1"/>
      </rPr>
      <t>55490</t>
    </r>
  </si>
  <si>
    <t>02 0 01 55490</t>
  </si>
  <si>
    <r>
      <t>02 0 01</t>
    </r>
    <r>
      <rPr>
        <sz val="9"/>
        <color indexed="10"/>
        <rFont val="Times New Roman"/>
        <family val="1"/>
      </rPr>
      <t xml:space="preserve"> 55490</t>
    </r>
  </si>
  <si>
    <t>(-)дефицит,((+)профицит)</t>
  </si>
  <si>
    <t>Доходы от использования имущества, находящегося в государственной и муниципальной собственности</t>
  </si>
  <si>
    <t>5.</t>
  </si>
  <si>
    <t>5.1.</t>
  </si>
  <si>
    <t>5.2.</t>
  </si>
  <si>
    <t>Распределение бюджетных ассигнований по разделам, подразделам, целевым статьям (муниципальным  программам и непрограммным направлениям деятельности), группам (группам и подгруппам) видов расходов  классификации расходов бюджета Кааламского сельского поселения</t>
  </si>
  <si>
    <t xml:space="preserve"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сельских поселений)    </t>
  </si>
  <si>
    <t>16</t>
  </si>
  <si>
    <t>140</t>
  </si>
  <si>
    <t>6.1.</t>
  </si>
  <si>
    <t xml:space="preserve">ШТРАФЫ, САНКЦИИ, ВОЗМЕЩЕНИЕ УЩЕРБА            </t>
  </si>
  <si>
    <t xml:space="preserve">   к Решению Совета Кааламского сельского поселения № _____.2022г . "Об утверждении отчета об исполнении бюджета Кааламского сельского поселения за 2021 год»                                                                                              </t>
  </si>
  <si>
    <t xml:space="preserve">Доходы в бюджет Кааламского сельского поселения    </t>
  </si>
  <si>
    <t xml:space="preserve">за 2021 год </t>
  </si>
  <si>
    <t>за 2021 год</t>
  </si>
  <si>
    <t xml:space="preserve">Приложение  6      </t>
  </si>
  <si>
    <t>МБТ</t>
  </si>
  <si>
    <t xml:space="preserve"> Сумма, тыс. руб. 2021г</t>
  </si>
  <si>
    <t xml:space="preserve">дотация на выравнивание бюджетной обеспеченности </t>
  </si>
  <si>
    <t xml:space="preserve">субвенции на осуществление полномочий по первичному воинскому учету на территориях, где отсутствуют военные комиссариаты </t>
  </si>
  <si>
    <t>субвенции на осуществление полномочий Республики Карелия по созданию и обеспечению деятельности административных комиссий и определению перечня должностных лиц, уполномоченных составлять протоколы</t>
  </si>
  <si>
    <t>№</t>
  </si>
  <si>
    <t>Наименование полномочия</t>
  </si>
  <si>
    <t>Выполнение функций финансового(финансово-бюджетного) надзора (контроля). А так же расходы на содержание учреждений, обеспечивающих их деятельность</t>
  </si>
  <si>
    <t xml:space="preserve">Объем межбюджетных трансфертов, передаваемых из бюджета Сортавальского муниципального района бюджету Кааламского сельского поселения за 2021 год </t>
  </si>
  <si>
    <t>Объем межбюджетных трансфертов, передаваемых Кааламским сельским поселением    бюджету Сортавальского муниципального района на финансирование расходов, связанных с передачей осуществления части полномочий за 2021 год</t>
  </si>
  <si>
    <t xml:space="preserve">Приложение  4                                                                                                                                       </t>
  </si>
  <si>
    <t xml:space="preserve">Приложение   5       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</si>
</sst>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_р_.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00000"/>
    <numFmt numFmtId="179" formatCode="#,##0.0"/>
    <numFmt numFmtId="180" formatCode="#,##0_р_."/>
    <numFmt numFmtId="181" formatCode="#,##0.00_р_."/>
    <numFmt numFmtId="182" formatCode="#,##0.00&quot;р.&quot;"/>
    <numFmt numFmtId="183" formatCode="000"/>
    <numFmt numFmtId="184" formatCode="00"/>
    <numFmt numFmtId="185" formatCode="00\ 0\ 00\ 00000"/>
    <numFmt numFmtId="186" formatCode="#,##0.0;[Red]\-#,##0.0;0.0"/>
    <numFmt numFmtId="187" formatCode="#,##0.000"/>
  </numFmts>
  <fonts count="89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b/>
      <sz val="9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sz val="12"/>
      <name val="Courier"/>
      <family val="1"/>
    </font>
    <font>
      <sz val="8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9"/>
      <name val="Arial Cyr"/>
      <family val="0"/>
    </font>
    <font>
      <sz val="9"/>
      <color indexed="10"/>
      <name val="Times New Roman"/>
      <family val="1"/>
    </font>
    <font>
      <sz val="7"/>
      <name val="Times New Roman"/>
      <family val="1"/>
    </font>
    <font>
      <sz val="7"/>
      <color indexed="8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9"/>
      <name val="Times New Roman"/>
      <family val="1"/>
    </font>
    <font>
      <i/>
      <sz val="9"/>
      <name val="Times New Roman"/>
      <family val="1"/>
    </font>
    <font>
      <i/>
      <sz val="9"/>
      <color indexed="8"/>
      <name val="Times New Roman"/>
      <family val="1"/>
    </font>
    <font>
      <b/>
      <i/>
      <sz val="9"/>
      <color indexed="8"/>
      <name val="Times New Roman"/>
      <family val="1"/>
    </font>
    <font>
      <sz val="6"/>
      <name val="Times New Roman"/>
      <family val="1"/>
    </font>
    <font>
      <b/>
      <sz val="7"/>
      <color indexed="8"/>
      <name val="Times New Roman"/>
      <family val="1"/>
    </font>
    <font>
      <b/>
      <sz val="7"/>
      <name val="Times New Roman"/>
      <family val="1"/>
    </font>
    <font>
      <sz val="7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30"/>
      <name val="Times New Roman"/>
      <family val="1"/>
    </font>
    <font>
      <b/>
      <sz val="9"/>
      <color indexed="30"/>
      <name val="Times New Roman"/>
      <family val="1"/>
    </font>
    <font>
      <sz val="9"/>
      <color indexed="53"/>
      <name val="Times New Roman"/>
      <family val="1"/>
    </font>
    <font>
      <b/>
      <i/>
      <sz val="9"/>
      <color indexed="30"/>
      <name val="Times New Roman"/>
      <family val="1"/>
    </font>
    <font>
      <i/>
      <sz val="9"/>
      <color indexed="30"/>
      <name val="Times New Roman"/>
      <family val="1"/>
    </font>
    <font>
      <sz val="8"/>
      <color indexed="10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70C0"/>
      <name val="Times New Roman"/>
      <family val="1"/>
    </font>
    <font>
      <b/>
      <sz val="9"/>
      <color rgb="FF0070C0"/>
      <name val="Times New Roman"/>
      <family val="1"/>
    </font>
    <font>
      <sz val="9"/>
      <color theme="9"/>
      <name val="Times New Roman"/>
      <family val="1"/>
    </font>
    <font>
      <b/>
      <i/>
      <sz val="9"/>
      <color rgb="FF0070C0"/>
      <name val="Times New Roman"/>
      <family val="1"/>
    </font>
    <font>
      <i/>
      <sz val="9"/>
      <color rgb="FF0070C0"/>
      <name val="Times New Roman"/>
      <family val="1"/>
    </font>
    <font>
      <sz val="8"/>
      <color rgb="FFFF0000"/>
      <name val="Times New Roman"/>
      <family val="1"/>
    </font>
    <font>
      <b/>
      <sz val="10"/>
      <color theme="1"/>
      <name val="Times New Roman"/>
      <family val="1"/>
    </font>
    <font>
      <b/>
      <sz val="7"/>
      <color theme="1"/>
      <name val="Times New Roman"/>
      <family val="1"/>
    </font>
    <font>
      <sz val="7"/>
      <color rgb="FFFF0000"/>
      <name val="Times New Roman"/>
      <family val="1"/>
    </font>
    <font>
      <sz val="9"/>
      <color rgb="FF000000"/>
      <name val="Times New Roman"/>
      <family val="1"/>
    </font>
    <font>
      <sz val="10"/>
      <color theme="1"/>
      <name val="Times New Roman"/>
      <family val="1"/>
    </font>
    <font>
      <sz val="9"/>
      <color rgb="FFFF0000"/>
      <name val="Times New Roman"/>
      <family val="1"/>
    </font>
    <font>
      <sz val="10"/>
      <color rgb="FFFF0000"/>
      <name val="Times New Roman"/>
      <family val="1"/>
    </font>
    <font>
      <sz val="12"/>
      <color rgb="FFFF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799979984760284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hair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0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60" fillId="25" borderId="1" applyNumberFormat="0" applyAlignment="0" applyProtection="0"/>
    <xf numFmtId="0" fontId="61" fillId="26" borderId="2" applyNumberFormat="0" applyAlignment="0" applyProtection="0"/>
    <xf numFmtId="0" fontId="62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7" borderId="7" applyNumberFormat="0" applyAlignment="0" applyProtection="0"/>
    <xf numFmtId="0" fontId="68" fillId="0" borderId="0" applyNumberFormat="0" applyFill="0" applyBorder="0" applyAlignment="0" applyProtection="0"/>
    <xf numFmtId="0" fontId="69" fillId="28" borderId="0" applyNumberFormat="0" applyBorder="0" applyAlignment="0" applyProtection="0"/>
    <xf numFmtId="0" fontId="7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3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4" fillId="31" borderId="0" applyNumberFormat="0" applyBorder="0" applyAlignment="0" applyProtection="0"/>
  </cellStyleXfs>
  <cellXfs count="250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10" xfId="0" applyFont="1" applyBorder="1" applyAlignment="1">
      <alignment horizontal="left"/>
    </xf>
    <xf numFmtId="49" fontId="5" fillId="0" borderId="10" xfId="0" applyNumberFormat="1" applyFont="1" applyBorder="1" applyAlignment="1">
      <alignment horizontal="left"/>
    </xf>
    <xf numFmtId="0" fontId="4" fillId="0" borderId="10" xfId="0" applyFont="1" applyBorder="1" applyAlignment="1">
      <alignment horizontal="center" vertical="top" wrapText="1"/>
    </xf>
    <xf numFmtId="0" fontId="10" fillId="0" borderId="0" xfId="0" applyFont="1" applyAlignment="1">
      <alignment/>
    </xf>
    <xf numFmtId="0" fontId="10" fillId="32" borderId="0" xfId="0" applyFont="1" applyFill="1" applyAlignment="1">
      <alignment/>
    </xf>
    <xf numFmtId="172" fontId="10" fillId="32" borderId="0" xfId="0" applyNumberFormat="1" applyFont="1" applyFill="1" applyAlignment="1">
      <alignment/>
    </xf>
    <xf numFmtId="2" fontId="10" fillId="0" borderId="10" xfId="0" applyNumberFormat="1" applyFont="1" applyBorder="1" applyAlignment="1">
      <alignment vertical="center"/>
    </xf>
    <xf numFmtId="0" fontId="10" fillId="32" borderId="11" xfId="0" applyFont="1" applyFill="1" applyBorder="1" applyAlignment="1">
      <alignment vertical="center" wrapText="1"/>
    </xf>
    <xf numFmtId="179" fontId="1" fillId="0" borderId="0" xfId="0" applyNumberFormat="1" applyFont="1" applyAlignment="1">
      <alignment horizontal="right" vertical="center"/>
    </xf>
    <xf numFmtId="0" fontId="1" fillId="0" borderId="10" xfId="0" applyFont="1" applyBorder="1" applyAlignment="1">
      <alignment horizontal="center" wrapText="1"/>
    </xf>
    <xf numFmtId="0" fontId="4" fillId="4" borderId="10" xfId="0" applyFont="1" applyFill="1" applyBorder="1" applyAlignment="1">
      <alignment horizontal="center" vertical="top" wrapText="1"/>
    </xf>
    <xf numFmtId="16" fontId="4" fillId="0" borderId="10" xfId="0" applyNumberFormat="1" applyFont="1" applyBorder="1" applyAlignment="1">
      <alignment horizontal="center" vertical="top" wrapText="1"/>
    </xf>
    <xf numFmtId="16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49" fontId="10" fillId="33" borderId="10" xfId="0" applyNumberFormat="1" applyFont="1" applyFill="1" applyBorder="1" applyAlignment="1">
      <alignment/>
    </xf>
    <xf numFmtId="49" fontId="10" fillId="33" borderId="10" xfId="0" applyNumberFormat="1" applyFont="1" applyFill="1" applyBorder="1" applyAlignment="1">
      <alignment horizontal="right"/>
    </xf>
    <xf numFmtId="0" fontId="5" fillId="33" borderId="10" xfId="0" applyFont="1" applyFill="1" applyBorder="1" applyAlignment="1">
      <alignment horizontal="left"/>
    </xf>
    <xf numFmtId="0" fontId="11" fillId="0" borderId="0" xfId="0" applyFont="1" applyAlignment="1">
      <alignment/>
    </xf>
    <xf numFmtId="1" fontId="1" fillId="0" borderId="0" xfId="0" applyNumberFormat="1" applyFont="1" applyAlignment="1">
      <alignment/>
    </xf>
    <xf numFmtId="172" fontId="10" fillId="32" borderId="11" xfId="0" applyNumberFormat="1" applyFont="1" applyFill="1" applyBorder="1" applyAlignment="1">
      <alignment horizont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5" fillId="4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0" fontId="10" fillId="33" borderId="10" xfId="0" applyFont="1" applyFill="1" applyBorder="1" applyAlignment="1">
      <alignment wrapText="1"/>
    </xf>
    <xf numFmtId="49" fontId="5" fillId="33" borderId="10" xfId="0" applyNumberFormat="1" applyFont="1" applyFill="1" applyBorder="1" applyAlignment="1">
      <alignment horizontal="left"/>
    </xf>
    <xf numFmtId="0" fontId="6" fillId="0" borderId="0" xfId="0" applyFont="1" applyBorder="1" applyAlignment="1">
      <alignment horizontal="right" wrapText="1"/>
    </xf>
    <xf numFmtId="0" fontId="5" fillId="0" borderId="0" xfId="0" applyFont="1" applyAlignment="1">
      <alignment horizontal="center"/>
    </xf>
    <xf numFmtId="181" fontId="75" fillId="32" borderId="0" xfId="0" applyNumberFormat="1" applyFont="1" applyFill="1" applyAlignment="1">
      <alignment/>
    </xf>
    <xf numFmtId="181" fontId="10" fillId="33" borderId="10" xfId="0" applyNumberFormat="1" applyFont="1" applyFill="1" applyBorder="1" applyAlignment="1">
      <alignment horizontal="right"/>
    </xf>
    <xf numFmtId="181" fontId="76" fillId="33" borderId="10" xfId="0" applyNumberFormat="1" applyFont="1" applyFill="1" applyBorder="1" applyAlignment="1">
      <alignment/>
    </xf>
    <xf numFmtId="181" fontId="75" fillId="33" borderId="10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10" xfId="0" applyNumberFormat="1" applyFont="1" applyFill="1" applyBorder="1" applyAlignment="1">
      <alignment horizontal="left" vertical="center" wrapText="1"/>
    </xf>
    <xf numFmtId="179" fontId="5" fillId="0" borderId="10" xfId="0" applyNumberFormat="1" applyFont="1" applyBorder="1" applyAlignment="1">
      <alignment horizontal="center" vertical="center" wrapText="1"/>
    </xf>
    <xf numFmtId="179" fontId="5" fillId="4" borderId="10" xfId="0" applyNumberFormat="1" applyFont="1" applyFill="1" applyBorder="1" applyAlignment="1">
      <alignment horizontal="center" vertical="center" wrapText="1"/>
    </xf>
    <xf numFmtId="179" fontId="10" fillId="32" borderId="10" xfId="0" applyNumberFormat="1" applyFont="1" applyFill="1" applyBorder="1" applyAlignment="1">
      <alignment horizontal="center" vertical="center" wrapText="1"/>
    </xf>
    <xf numFmtId="179" fontId="5" fillId="32" borderId="10" xfId="0" applyNumberFormat="1" applyFont="1" applyFill="1" applyBorder="1" applyAlignment="1">
      <alignment horizontal="center" vertical="center" wrapText="1"/>
    </xf>
    <xf numFmtId="179" fontId="10" fillId="0" borderId="10" xfId="0" applyNumberFormat="1" applyFont="1" applyFill="1" applyBorder="1" applyAlignment="1">
      <alignment horizontal="center" vertical="center" wrapText="1"/>
    </xf>
    <xf numFmtId="4" fontId="5" fillId="4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4" fontId="10" fillId="0" borderId="10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left" vertical="center" wrapText="1"/>
    </xf>
    <xf numFmtId="0" fontId="16" fillId="4" borderId="10" xfId="0" applyFont="1" applyFill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10" fillId="0" borderId="10" xfId="0" applyFont="1" applyBorder="1" applyAlignment="1">
      <alignment horizontal="center" vertical="center" wrapText="1"/>
    </xf>
    <xf numFmtId="181" fontId="10" fillId="33" borderId="10" xfId="0" applyNumberFormat="1" applyFont="1" applyFill="1" applyBorder="1" applyAlignment="1">
      <alignment/>
    </xf>
    <xf numFmtId="49" fontId="10" fillId="33" borderId="10" xfId="0" applyNumberFormat="1" applyFont="1" applyFill="1" applyBorder="1" applyAlignment="1">
      <alignment wrapText="1"/>
    </xf>
    <xf numFmtId="49" fontId="10" fillId="33" borderId="10" xfId="0" applyNumberFormat="1" applyFont="1" applyFill="1" applyBorder="1" applyAlignment="1">
      <alignment wrapText="1"/>
    </xf>
    <xf numFmtId="0" fontId="10" fillId="0" borderId="0" xfId="0" applyFont="1" applyAlignment="1">
      <alignment horizontal="right"/>
    </xf>
    <xf numFmtId="0" fontId="1" fillId="0" borderId="0" xfId="0" applyFont="1" applyBorder="1" applyAlignment="1">
      <alignment wrapText="1"/>
    </xf>
    <xf numFmtId="0" fontId="10" fillId="7" borderId="10" xfId="0" applyFont="1" applyFill="1" applyBorder="1" applyAlignment="1">
      <alignment wrapText="1"/>
    </xf>
    <xf numFmtId="0" fontId="10" fillId="34" borderId="10" xfId="0" applyFont="1" applyFill="1" applyBorder="1" applyAlignment="1">
      <alignment wrapText="1"/>
    </xf>
    <xf numFmtId="49" fontId="5" fillId="33" borderId="10" xfId="0" applyNumberFormat="1" applyFont="1" applyFill="1" applyBorder="1" applyAlignment="1">
      <alignment wrapText="1"/>
    </xf>
    <xf numFmtId="49" fontId="77" fillId="33" borderId="10" xfId="0" applyNumberFormat="1" applyFont="1" applyFill="1" applyBorder="1" applyAlignment="1">
      <alignment horizontal="right"/>
    </xf>
    <xf numFmtId="49" fontId="5" fillId="7" borderId="10" xfId="0" applyNumberFormat="1" applyFont="1" applyFill="1" applyBorder="1" applyAlignment="1">
      <alignment/>
    </xf>
    <xf numFmtId="49" fontId="10" fillId="7" borderId="10" xfId="0" applyNumberFormat="1" applyFont="1" applyFill="1" applyBorder="1" applyAlignment="1">
      <alignment wrapText="1"/>
    </xf>
    <xf numFmtId="0" fontId="19" fillId="6" borderId="10" xfId="0" applyFont="1" applyFill="1" applyBorder="1" applyAlignment="1">
      <alignment horizontal="left"/>
    </xf>
    <xf numFmtId="0" fontId="20" fillId="35" borderId="10" xfId="0" applyFont="1" applyFill="1" applyBorder="1" applyAlignment="1">
      <alignment wrapText="1"/>
    </xf>
    <xf numFmtId="49" fontId="20" fillId="35" borderId="10" xfId="0" applyNumberFormat="1" applyFont="1" applyFill="1" applyBorder="1" applyAlignment="1">
      <alignment wrapText="1"/>
    </xf>
    <xf numFmtId="49" fontId="19" fillId="35" borderId="10" xfId="0" applyNumberFormat="1" applyFont="1" applyFill="1" applyBorder="1" applyAlignment="1">
      <alignment/>
    </xf>
    <xf numFmtId="181" fontId="19" fillId="35" borderId="10" xfId="0" applyNumberFormat="1" applyFont="1" applyFill="1" applyBorder="1" applyAlignment="1">
      <alignment horizontal="right"/>
    </xf>
    <xf numFmtId="0" fontId="19" fillId="35" borderId="10" xfId="0" applyFont="1" applyFill="1" applyBorder="1" applyAlignment="1">
      <alignment horizontal="left"/>
    </xf>
    <xf numFmtId="181" fontId="78" fillId="35" borderId="10" xfId="0" applyNumberFormat="1" applyFont="1" applyFill="1" applyBorder="1" applyAlignment="1">
      <alignment/>
    </xf>
    <xf numFmtId="181" fontId="79" fillId="35" borderId="10" xfId="0" applyNumberFormat="1" applyFont="1" applyFill="1" applyBorder="1" applyAlignment="1">
      <alignment/>
    </xf>
    <xf numFmtId="49" fontId="19" fillId="35" borderId="10" xfId="0" applyNumberFormat="1" applyFont="1" applyFill="1" applyBorder="1" applyAlignment="1">
      <alignment horizontal="left"/>
    </xf>
    <xf numFmtId="0" fontId="20" fillId="35" borderId="10" xfId="0" applyFont="1" applyFill="1" applyBorder="1" applyAlignment="1">
      <alignment/>
    </xf>
    <xf numFmtId="0" fontId="21" fillId="35" borderId="10" xfId="0" applyFont="1" applyFill="1" applyBorder="1" applyAlignment="1">
      <alignment wrapText="1"/>
    </xf>
    <xf numFmtId="49" fontId="22" fillId="35" borderId="10" xfId="0" applyNumberFormat="1" applyFont="1" applyFill="1" applyBorder="1" applyAlignment="1">
      <alignment/>
    </xf>
    <xf numFmtId="0" fontId="19" fillId="33" borderId="10" xfId="0" applyFont="1" applyFill="1" applyBorder="1" applyAlignment="1">
      <alignment/>
    </xf>
    <xf numFmtId="181" fontId="19" fillId="33" borderId="10" xfId="0" applyNumberFormat="1" applyFont="1" applyFill="1" applyBorder="1" applyAlignment="1">
      <alignment horizontal="right"/>
    </xf>
    <xf numFmtId="0" fontId="19" fillId="33" borderId="10" xfId="0" applyFont="1" applyFill="1" applyBorder="1" applyAlignment="1">
      <alignment/>
    </xf>
    <xf numFmtId="49" fontId="19" fillId="33" borderId="10" xfId="0" applyNumberFormat="1" applyFont="1" applyFill="1" applyBorder="1" applyAlignment="1">
      <alignment wrapText="1"/>
    </xf>
    <xf numFmtId="0" fontId="10" fillId="0" borderId="10" xfId="0" applyFont="1" applyBorder="1" applyAlignment="1">
      <alignment horizontal="left"/>
    </xf>
    <xf numFmtId="0" fontId="14" fillId="0" borderId="0" xfId="0" applyFont="1" applyBorder="1" applyAlignment="1">
      <alignment horizontal="right" wrapText="1"/>
    </xf>
    <xf numFmtId="0" fontId="14" fillId="0" borderId="0" xfId="0" applyFont="1" applyAlignment="1">
      <alignment wrapText="1"/>
    </xf>
    <xf numFmtId="0" fontId="4" fillId="0" borderId="0" xfId="56" applyFont="1" applyBorder="1" applyAlignment="1">
      <alignment horizontal="center" wrapText="1"/>
      <protection/>
    </xf>
    <xf numFmtId="0" fontId="1" fillId="0" borderId="12" xfId="0" applyFont="1" applyBorder="1" applyAlignment="1">
      <alignment wrapText="1"/>
    </xf>
    <xf numFmtId="0" fontId="80" fillId="0" borderId="13" xfId="54" applyFont="1" applyBorder="1" applyAlignment="1">
      <alignment horizontal="center" vertical="top" wrapText="1"/>
      <protection/>
    </xf>
    <xf numFmtId="1" fontId="1" fillId="0" borderId="14" xfId="56" applyNumberFormat="1" applyFont="1" applyBorder="1" applyAlignment="1">
      <alignment horizontal="center"/>
      <protection/>
    </xf>
    <xf numFmtId="0" fontId="23" fillId="0" borderId="10" xfId="56" applyFont="1" applyBorder="1" applyAlignment="1">
      <alignment horizontal="center" vertical="center" textRotation="90" wrapText="1"/>
      <protection/>
    </xf>
    <xf numFmtId="0" fontId="23" fillId="0" borderId="13" xfId="56" applyFont="1" applyBorder="1" applyAlignment="1">
      <alignment horizontal="center" vertical="center" textRotation="90" wrapText="1"/>
      <protection/>
    </xf>
    <xf numFmtId="179" fontId="1" fillId="7" borderId="14" xfId="56" applyNumberFormat="1" applyFont="1" applyFill="1" applyBorder="1" applyAlignment="1">
      <alignment horizontal="right" vertical="center" wrapText="1"/>
      <protection/>
    </xf>
    <xf numFmtId="49" fontId="24" fillId="0" borderId="10" xfId="54" applyNumberFormat="1" applyFont="1" applyFill="1" applyBorder="1" applyAlignment="1">
      <alignment vertical="center" wrapText="1"/>
      <protection/>
    </xf>
    <xf numFmtId="49" fontId="25" fillId="0" borderId="10" xfId="56" applyNumberFormat="1" applyFont="1" applyBorder="1" applyAlignment="1">
      <alignment horizontal="center"/>
      <protection/>
    </xf>
    <xf numFmtId="1" fontId="4" fillId="36" borderId="10" xfId="56" applyNumberFormat="1" applyFont="1" applyFill="1" applyBorder="1" applyAlignment="1">
      <alignment horizontal="center"/>
      <protection/>
    </xf>
    <xf numFmtId="0" fontId="24" fillId="36" borderId="10" xfId="54" applyNumberFormat="1" applyFont="1" applyFill="1" applyBorder="1" applyAlignment="1">
      <alignment wrapText="1"/>
      <protection/>
    </xf>
    <xf numFmtId="49" fontId="25" fillId="36" borderId="10" xfId="56" applyNumberFormat="1" applyFont="1" applyFill="1" applyBorder="1" applyAlignment="1">
      <alignment horizontal="center" vertical="center" wrapText="1"/>
      <protection/>
    </xf>
    <xf numFmtId="1" fontId="1" fillId="34" borderId="10" xfId="56" applyNumberFormat="1" applyFont="1" applyFill="1" applyBorder="1" applyAlignment="1">
      <alignment horizontal="center"/>
      <protection/>
    </xf>
    <xf numFmtId="0" fontId="14" fillId="34" borderId="10" xfId="56" applyFont="1" applyFill="1" applyBorder="1" applyAlignment="1">
      <alignment wrapText="1"/>
      <protection/>
    </xf>
    <xf numFmtId="49" fontId="14" fillId="34" borderId="10" xfId="56" applyNumberFormat="1" applyFont="1" applyFill="1" applyBorder="1" applyAlignment="1">
      <alignment horizontal="center" vertical="center"/>
      <protection/>
    </xf>
    <xf numFmtId="1" fontId="1" fillId="0" borderId="10" xfId="56" applyNumberFormat="1" applyFont="1" applyBorder="1" applyAlignment="1">
      <alignment horizontal="center"/>
      <protection/>
    </xf>
    <xf numFmtId="0" fontId="14" fillId="0" borderId="10" xfId="58" applyFont="1" applyBorder="1" applyAlignment="1">
      <alignment wrapText="1"/>
      <protection/>
    </xf>
    <xf numFmtId="49" fontId="14" fillId="0" borderId="10" xfId="56" applyNumberFormat="1" applyFont="1" applyFill="1" applyBorder="1" applyAlignment="1">
      <alignment horizontal="center" vertical="center"/>
      <protection/>
    </xf>
    <xf numFmtId="49" fontId="14" fillId="33" borderId="10" xfId="56" applyNumberFormat="1" applyFont="1" applyFill="1" applyBorder="1" applyAlignment="1">
      <alignment horizontal="center" vertical="center"/>
      <protection/>
    </xf>
    <xf numFmtId="1" fontId="1" fillId="0" borderId="10" xfId="56" applyNumberFormat="1" applyFont="1" applyFill="1" applyBorder="1" applyAlignment="1">
      <alignment horizontal="center"/>
      <protection/>
    </xf>
    <xf numFmtId="0" fontId="14" fillId="34" borderId="10" xfId="58" applyFont="1" applyFill="1" applyBorder="1" applyAlignment="1">
      <alignment wrapText="1"/>
      <protection/>
    </xf>
    <xf numFmtId="4" fontId="14" fillId="6" borderId="14" xfId="56" applyNumberFormat="1" applyFont="1" applyFill="1" applyBorder="1" applyAlignment="1">
      <alignment horizontal="center" vertical="center"/>
      <protection/>
    </xf>
    <xf numFmtId="1" fontId="4" fillId="34" borderId="10" xfId="56" applyNumberFormat="1" applyFont="1" applyFill="1" applyBorder="1" applyAlignment="1">
      <alignment horizontal="center"/>
      <protection/>
    </xf>
    <xf numFmtId="1" fontId="17" fillId="34" borderId="10" xfId="56" applyNumberFormat="1" applyFont="1" applyFill="1" applyBorder="1" applyAlignment="1">
      <alignment horizontal="center" vertical="center"/>
      <protection/>
    </xf>
    <xf numFmtId="0" fontId="14" fillId="34" borderId="10" xfId="54" applyNumberFormat="1" applyFont="1" applyFill="1" applyBorder="1" applyAlignment="1">
      <alignment vertical="center" wrapText="1"/>
      <protection/>
    </xf>
    <xf numFmtId="1" fontId="1" fillId="0" borderId="10" xfId="56" applyNumberFormat="1" applyFont="1" applyBorder="1" applyAlignment="1">
      <alignment horizontal="center" vertical="center"/>
      <protection/>
    </xf>
    <xf numFmtId="0" fontId="15" fillId="0" borderId="10" xfId="54" applyNumberFormat="1" applyFont="1" applyBorder="1" applyAlignment="1">
      <alignment vertical="center" wrapText="1"/>
      <protection/>
    </xf>
    <xf numFmtId="49" fontId="14" fillId="0" borderId="10" xfId="56" applyNumberFormat="1" applyFont="1" applyBorder="1" applyAlignment="1">
      <alignment horizontal="center" vertical="center"/>
      <protection/>
    </xf>
    <xf numFmtId="0" fontId="15" fillId="33" borderId="10" xfId="54" applyNumberFormat="1" applyFont="1" applyFill="1" applyBorder="1" applyAlignment="1">
      <alignment vertical="center" wrapText="1"/>
      <protection/>
    </xf>
    <xf numFmtId="172" fontId="14" fillId="0" borderId="10" xfId="56" applyNumberFormat="1" applyFont="1" applyBorder="1" applyAlignment="1">
      <alignment horizontal="center" vertical="center"/>
      <protection/>
    </xf>
    <xf numFmtId="172" fontId="14" fillId="34" borderId="10" xfId="56" applyNumberFormat="1" applyFont="1" applyFill="1" applyBorder="1" applyAlignment="1">
      <alignment horizontal="center" vertical="center"/>
      <protection/>
    </xf>
    <xf numFmtId="1" fontId="81" fillId="6" borderId="10" xfId="56" applyNumberFormat="1" applyFont="1" applyFill="1" applyBorder="1" applyAlignment="1">
      <alignment horizontal="center"/>
      <protection/>
    </xf>
    <xf numFmtId="49" fontId="82" fillId="6" borderId="10" xfId="54" applyNumberFormat="1" applyFont="1" applyFill="1" applyBorder="1" applyAlignment="1">
      <alignment vertical="center" wrapText="1"/>
      <protection/>
    </xf>
    <xf numFmtId="49" fontId="82" fillId="6" borderId="10" xfId="56" applyNumberFormat="1" applyFont="1" applyFill="1" applyBorder="1" applyAlignment="1">
      <alignment horizontal="center"/>
      <protection/>
    </xf>
    <xf numFmtId="49" fontId="15" fillId="0" borderId="10" xfId="54" applyNumberFormat="1" applyFont="1" applyFill="1" applyBorder="1" applyAlignment="1">
      <alignment vertical="center" wrapText="1"/>
      <protection/>
    </xf>
    <xf numFmtId="49" fontId="14" fillId="0" borderId="10" xfId="56" applyNumberFormat="1" applyFont="1" applyBorder="1" applyAlignment="1">
      <alignment horizontal="center"/>
      <protection/>
    </xf>
    <xf numFmtId="1" fontId="4" fillId="12" borderId="10" xfId="56" applyNumberFormat="1" applyFont="1" applyFill="1" applyBorder="1" applyAlignment="1">
      <alignment horizontal="center" vertical="center"/>
      <protection/>
    </xf>
    <xf numFmtId="1" fontId="1" fillId="35" borderId="10" xfId="56" applyNumberFormat="1" applyFont="1" applyFill="1" applyBorder="1">
      <alignment/>
      <protection/>
    </xf>
    <xf numFmtId="49" fontId="24" fillId="35" borderId="10" xfId="54" applyNumberFormat="1" applyFont="1" applyFill="1" applyBorder="1" applyAlignment="1">
      <alignment vertical="center" wrapText="1"/>
      <protection/>
    </xf>
    <xf numFmtId="49" fontId="25" fillId="35" borderId="10" xfId="56" applyNumberFormat="1" applyFont="1" applyFill="1" applyBorder="1" applyAlignment="1">
      <alignment horizontal="center"/>
      <protection/>
    </xf>
    <xf numFmtId="179" fontId="1" fillId="33" borderId="10" xfId="56" applyNumberFormat="1" applyFont="1" applyFill="1" applyBorder="1" applyAlignment="1">
      <alignment horizontal="right" vertical="center" wrapText="1"/>
      <protection/>
    </xf>
    <xf numFmtId="1" fontId="10" fillId="0" borderId="0" xfId="0" applyNumberFormat="1" applyFont="1" applyAlignment="1">
      <alignment horizontal="center" vertical="center"/>
    </xf>
    <xf numFmtId="179" fontId="1" fillId="0" borderId="0" xfId="0" applyNumberFormat="1" applyFont="1" applyAlignment="1">
      <alignment horizontal="center" vertical="center"/>
    </xf>
    <xf numFmtId="1" fontId="1" fillId="0" borderId="0" xfId="0" applyNumberFormat="1" applyFont="1" applyAlignment="1">
      <alignment horizontal="right"/>
    </xf>
    <xf numFmtId="1" fontId="10" fillId="0" borderId="0" xfId="0" applyNumberFormat="1" applyFont="1" applyAlignment="1">
      <alignment horizontal="right"/>
    </xf>
    <xf numFmtId="2" fontId="1" fillId="0" borderId="0" xfId="0" applyNumberFormat="1" applyFont="1" applyAlignment="1">
      <alignment horizontal="center" vertical="center"/>
    </xf>
    <xf numFmtId="1" fontId="10" fillId="0" borderId="0" xfId="0" applyNumberFormat="1" applyFont="1" applyFill="1" applyBorder="1" applyAlignment="1">
      <alignment horizontal="right"/>
    </xf>
    <xf numFmtId="2" fontId="1" fillId="0" borderId="0" xfId="0" applyNumberFormat="1" applyFont="1" applyAlignment="1">
      <alignment/>
    </xf>
    <xf numFmtId="49" fontId="10" fillId="32" borderId="0" xfId="0" applyNumberFormat="1" applyFont="1" applyFill="1" applyAlignment="1">
      <alignment horizontal="center"/>
    </xf>
    <xf numFmtId="49" fontId="10" fillId="33" borderId="10" xfId="0" applyNumberFormat="1" applyFont="1" applyFill="1" applyBorder="1" applyAlignment="1">
      <alignment horizontal="center"/>
    </xf>
    <xf numFmtId="49" fontId="10" fillId="33" borderId="10" xfId="0" applyNumberFormat="1" applyFont="1" applyFill="1" applyBorder="1" applyAlignment="1">
      <alignment horizontal="center" wrapText="1"/>
    </xf>
    <xf numFmtId="49" fontId="5" fillId="33" borderId="10" xfId="0" applyNumberFormat="1" applyFont="1" applyFill="1" applyBorder="1" applyAlignment="1">
      <alignment/>
    </xf>
    <xf numFmtId="4" fontId="16" fillId="7" borderId="14" xfId="56" applyNumberFormat="1" applyFont="1" applyFill="1" applyBorder="1" applyAlignment="1">
      <alignment horizontal="right" vertical="center"/>
      <protection/>
    </xf>
    <xf numFmtId="4" fontId="9" fillId="6" borderId="10" xfId="0" applyNumberFormat="1" applyFont="1" applyFill="1" applyBorder="1" applyAlignment="1">
      <alignment horizontal="center" vertical="center"/>
    </xf>
    <xf numFmtId="4" fontId="14" fillId="6" borderId="10" xfId="56" applyNumberFormat="1" applyFont="1" applyFill="1" applyBorder="1" applyAlignment="1">
      <alignment horizontal="center" vertical="center"/>
      <protection/>
    </xf>
    <xf numFmtId="4" fontId="25" fillId="6" borderId="14" xfId="56" applyNumberFormat="1" applyFont="1" applyFill="1" applyBorder="1" applyAlignment="1">
      <alignment horizontal="center" vertical="center"/>
      <protection/>
    </xf>
    <xf numFmtId="4" fontId="82" fillId="6" borderId="14" xfId="56" applyNumberFormat="1" applyFont="1" applyFill="1" applyBorder="1" applyAlignment="1">
      <alignment horizontal="center"/>
      <protection/>
    </xf>
    <xf numFmtId="4" fontId="83" fillId="6" borderId="14" xfId="56" applyNumberFormat="1" applyFont="1" applyFill="1" applyBorder="1" applyAlignment="1">
      <alignment horizontal="center"/>
      <protection/>
    </xf>
    <xf numFmtId="4" fontId="14" fillId="6" borderId="14" xfId="56" applyNumberFormat="1" applyFont="1" applyFill="1" applyBorder="1" applyAlignment="1">
      <alignment horizontal="center"/>
      <protection/>
    </xf>
    <xf numFmtId="4" fontId="25" fillId="6" borderId="14" xfId="56" applyNumberFormat="1" applyFont="1" applyFill="1" applyBorder="1" applyAlignment="1">
      <alignment horizontal="center"/>
      <protection/>
    </xf>
    <xf numFmtId="49" fontId="10" fillId="37" borderId="10" xfId="0" applyNumberFormat="1" applyFont="1" applyFill="1" applyBorder="1" applyAlignment="1">
      <alignment horizontal="right"/>
    </xf>
    <xf numFmtId="49" fontId="20" fillId="35" borderId="10" xfId="0" applyNumberFormat="1" applyFont="1" applyFill="1" applyBorder="1" applyAlignment="1">
      <alignment horizontal="center" wrapText="1"/>
    </xf>
    <xf numFmtId="49" fontId="20" fillId="35" borderId="10" xfId="0" applyNumberFormat="1" applyFont="1" applyFill="1" applyBorder="1" applyAlignment="1">
      <alignment horizontal="center"/>
    </xf>
    <xf numFmtId="49" fontId="21" fillId="35" borderId="10" xfId="0" applyNumberFormat="1" applyFont="1" applyFill="1" applyBorder="1" applyAlignment="1">
      <alignment horizontal="center"/>
    </xf>
    <xf numFmtId="49" fontId="20" fillId="33" borderId="10" xfId="0" applyNumberFormat="1" applyFont="1" applyFill="1" applyBorder="1" applyAlignment="1">
      <alignment horizontal="center"/>
    </xf>
    <xf numFmtId="49" fontId="20" fillId="35" borderId="10" xfId="0" applyNumberFormat="1" applyFont="1" applyFill="1" applyBorder="1" applyAlignment="1">
      <alignment horizontal="right"/>
    </xf>
    <xf numFmtId="0" fontId="20" fillId="33" borderId="10" xfId="0" applyFont="1" applyFill="1" applyBorder="1" applyAlignment="1">
      <alignment horizontal="right"/>
    </xf>
    <xf numFmtId="0" fontId="12" fillId="0" borderId="0" xfId="0" applyFont="1" applyBorder="1" applyAlignment="1">
      <alignment horizontal="right" wrapText="1"/>
    </xf>
    <xf numFmtId="0" fontId="10" fillId="32" borderId="11" xfId="0" applyFont="1" applyFill="1" applyBorder="1" applyAlignment="1">
      <alignment textRotation="90" wrapText="1"/>
    </xf>
    <xf numFmtId="49" fontId="10" fillId="32" borderId="11" xfId="0" applyNumberFormat="1" applyFont="1" applyFill="1" applyBorder="1" applyAlignment="1">
      <alignment horizontal="center" textRotation="90" wrapText="1"/>
    </xf>
    <xf numFmtId="0" fontId="10" fillId="32" borderId="11" xfId="0" applyFont="1" applyFill="1" applyBorder="1" applyAlignment="1">
      <alignment horizontal="right" textRotation="90" wrapText="1"/>
    </xf>
    <xf numFmtId="49" fontId="84" fillId="0" borderId="0" xfId="0" applyNumberFormat="1" applyFont="1" applyAlignment="1">
      <alignment wrapText="1"/>
    </xf>
    <xf numFmtId="183" fontId="10" fillId="0" borderId="10" xfId="53" applyNumberFormat="1" applyFont="1" applyFill="1" applyBorder="1" applyAlignment="1" applyProtection="1">
      <alignment vertical="center" wrapText="1"/>
      <protection hidden="1"/>
    </xf>
    <xf numFmtId="183" fontId="10" fillId="33" borderId="10" xfId="53" applyNumberFormat="1" applyFont="1" applyFill="1" applyBorder="1" applyAlignment="1" applyProtection="1">
      <alignment vertical="center" wrapText="1"/>
      <protection hidden="1"/>
    </xf>
    <xf numFmtId="0" fontId="10" fillId="0" borderId="0" xfId="0" applyFont="1" applyAlignment="1">
      <alignment wrapText="1"/>
    </xf>
    <xf numFmtId="0" fontId="10" fillId="33" borderId="0" xfId="0" applyFont="1" applyFill="1" applyAlignment="1">
      <alignment/>
    </xf>
    <xf numFmtId="0" fontId="10" fillId="38" borderId="0" xfId="0" applyFont="1" applyFill="1" applyAlignment="1">
      <alignment horizontal="justify" vertical="center"/>
    </xf>
    <xf numFmtId="181" fontId="76" fillId="7" borderId="10" xfId="0" applyNumberFormat="1" applyFont="1" applyFill="1" applyBorder="1" applyAlignment="1">
      <alignment/>
    </xf>
    <xf numFmtId="181" fontId="75" fillId="7" borderId="10" xfId="0" applyNumberFormat="1" applyFont="1" applyFill="1" applyBorder="1" applyAlignment="1">
      <alignment/>
    </xf>
    <xf numFmtId="0" fontId="1" fillId="0" borderId="0" xfId="0" applyFont="1" applyAlignment="1">
      <alignment horizontal="right"/>
    </xf>
    <xf numFmtId="0" fontId="9" fillId="0" borderId="0" xfId="0" applyFont="1" applyAlignment="1">
      <alignment horizontal="right" wrapText="1"/>
    </xf>
    <xf numFmtId="0" fontId="85" fillId="33" borderId="15" xfId="0" applyFont="1" applyFill="1" applyBorder="1" applyAlignment="1">
      <alignment wrapText="1"/>
    </xf>
    <xf numFmtId="49" fontId="84" fillId="0" borderId="10" xfId="0" applyNumberFormat="1" applyFont="1" applyBorder="1" applyAlignment="1">
      <alignment wrapText="1"/>
    </xf>
    <xf numFmtId="0" fontId="10" fillId="0" borderId="10" xfId="0" applyFont="1" applyBorder="1" applyAlignment="1">
      <alignment horizontal="justify" vertical="center"/>
    </xf>
    <xf numFmtId="1" fontId="1" fillId="0" borderId="10" xfId="57" applyNumberFormat="1" applyFont="1" applyBorder="1" applyAlignment="1">
      <alignment horizontal="center"/>
      <protection/>
    </xf>
    <xf numFmtId="0" fontId="14" fillId="33" borderId="10" xfId="58" applyFont="1" applyFill="1" applyBorder="1" applyAlignment="1">
      <alignment wrapText="1"/>
      <protection/>
    </xf>
    <xf numFmtId="49" fontId="14" fillId="0" borderId="10" xfId="57" applyNumberFormat="1" applyFont="1" applyFill="1" applyBorder="1" applyAlignment="1">
      <alignment horizontal="center" vertical="center"/>
      <protection/>
    </xf>
    <xf numFmtId="49" fontId="14" fillId="33" borderId="10" xfId="57" applyNumberFormat="1" applyFont="1" applyFill="1" applyBorder="1" applyAlignment="1">
      <alignment horizontal="center" vertical="center"/>
      <protection/>
    </xf>
    <xf numFmtId="4" fontId="14" fillId="6" borderId="14" xfId="57" applyNumberFormat="1" applyFont="1" applyFill="1" applyBorder="1" applyAlignment="1">
      <alignment horizontal="center" vertical="center"/>
      <protection/>
    </xf>
    <xf numFmtId="1" fontId="1" fillId="0" borderId="10" xfId="57" applyNumberFormat="1" applyFont="1" applyFill="1" applyBorder="1" applyAlignment="1">
      <alignment horizontal="center"/>
      <protection/>
    </xf>
    <xf numFmtId="1" fontId="1" fillId="34" borderId="10" xfId="56" applyNumberFormat="1" applyFont="1" applyFill="1" applyBorder="1" applyAlignment="1">
      <alignment horizontal="center" vertical="center"/>
      <protection/>
    </xf>
    <xf numFmtId="0" fontId="15" fillId="34" borderId="10" xfId="54" applyNumberFormat="1" applyFont="1" applyFill="1" applyBorder="1" applyAlignment="1">
      <alignment vertical="center" wrapText="1"/>
      <protection/>
    </xf>
    <xf numFmtId="1" fontId="4" fillId="33" borderId="10" xfId="56" applyNumberFormat="1" applyFont="1" applyFill="1" applyBorder="1" applyAlignment="1">
      <alignment horizontal="center" vertical="center"/>
      <protection/>
    </xf>
    <xf numFmtId="1" fontId="15" fillId="33" borderId="10" xfId="55" applyNumberFormat="1" applyFont="1" applyFill="1" applyBorder="1" applyAlignment="1" applyProtection="1">
      <alignment vertical="center" wrapText="1"/>
      <protection locked="0"/>
    </xf>
    <xf numFmtId="172" fontId="14" fillId="33" borderId="10" xfId="56" applyNumberFormat="1" applyFont="1" applyFill="1" applyBorder="1" applyAlignment="1">
      <alignment horizontal="center" vertical="center"/>
      <protection/>
    </xf>
    <xf numFmtId="0" fontId="14" fillId="33" borderId="10" xfId="56" applyNumberFormat="1" applyFont="1" applyFill="1" applyBorder="1" applyAlignment="1">
      <alignment horizontal="center" vertical="center"/>
      <protection/>
    </xf>
    <xf numFmtId="1" fontId="15" fillId="33" borderId="11" xfId="55" applyNumberFormat="1" applyFont="1" applyFill="1" applyBorder="1" applyAlignment="1" applyProtection="1">
      <alignment vertical="center" wrapText="1"/>
      <protection locked="0"/>
    </xf>
    <xf numFmtId="1" fontId="10" fillId="33" borderId="10" xfId="56" applyNumberFormat="1" applyFont="1" applyFill="1" applyBorder="1" applyAlignment="1">
      <alignment horizontal="center" vertical="center"/>
      <protection/>
    </xf>
    <xf numFmtId="4" fontId="10" fillId="6" borderId="14" xfId="56" applyNumberFormat="1" applyFont="1" applyFill="1" applyBorder="1" applyAlignment="1">
      <alignment horizontal="center" vertical="center"/>
      <protection/>
    </xf>
    <xf numFmtId="0" fontId="15" fillId="33" borderId="10" xfId="0" applyNumberFormat="1" applyFont="1" applyFill="1" applyBorder="1" applyAlignment="1">
      <alignment horizontal="left" vertical="center" wrapText="1"/>
    </xf>
    <xf numFmtId="4" fontId="76" fillId="7" borderId="10" xfId="0" applyNumberFormat="1" applyFont="1" applyFill="1" applyBorder="1" applyAlignment="1">
      <alignment/>
    </xf>
    <xf numFmtId="2" fontId="10" fillId="0" borderId="0" xfId="0" applyNumberFormat="1" applyFont="1" applyAlignment="1">
      <alignment/>
    </xf>
    <xf numFmtId="181" fontId="86" fillId="32" borderId="0" xfId="0" applyNumberFormat="1" applyFont="1" applyFill="1" applyAlignment="1">
      <alignment/>
    </xf>
    <xf numFmtId="0" fontId="87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right" wrapText="1"/>
    </xf>
    <xf numFmtId="0" fontId="10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0" fontId="4" fillId="0" borderId="0" xfId="56" applyFont="1" applyBorder="1" applyAlignment="1">
      <alignment horizontal="center" wrapText="1"/>
      <protection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wrapText="1"/>
    </xf>
    <xf numFmtId="1" fontId="1" fillId="0" borderId="11" xfId="56" applyNumberFormat="1" applyFont="1" applyBorder="1" applyAlignment="1">
      <alignment horizontal="center"/>
      <protection/>
    </xf>
    <xf numFmtId="1" fontId="1" fillId="0" borderId="14" xfId="56" applyNumberFormat="1" applyFont="1" applyBorder="1" applyAlignment="1">
      <alignment horizontal="center"/>
      <protection/>
    </xf>
    <xf numFmtId="0" fontId="14" fillId="0" borderId="11" xfId="54" applyFont="1" applyBorder="1" applyAlignment="1">
      <alignment horizontal="center" vertical="center" wrapText="1"/>
      <protection/>
    </xf>
    <xf numFmtId="0" fontId="14" fillId="0" borderId="14" xfId="54" applyFont="1" applyBorder="1" applyAlignment="1">
      <alignment horizontal="center" vertical="center" wrapText="1"/>
      <protection/>
    </xf>
    <xf numFmtId="0" fontId="14" fillId="0" borderId="10" xfId="54" applyFont="1" applyBorder="1" applyAlignment="1">
      <alignment horizontal="center" vertical="top" wrapText="1"/>
      <protection/>
    </xf>
    <xf numFmtId="0" fontId="6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5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0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right" wrapText="1"/>
    </xf>
    <xf numFmtId="0" fontId="4" fillId="0" borderId="0" xfId="0" applyNumberFormat="1" applyFont="1" applyAlignment="1">
      <alignment horizontal="center" wrapText="1"/>
    </xf>
    <xf numFmtId="0" fontId="1" fillId="0" borderId="0" xfId="0" applyFont="1" applyAlignment="1">
      <alignment/>
    </xf>
    <xf numFmtId="0" fontId="0" fillId="0" borderId="0" xfId="0" applyFont="1" applyAlignment="1">
      <alignment horizontal="right" wrapText="1"/>
    </xf>
    <xf numFmtId="0" fontId="54" fillId="0" borderId="12" xfId="57" applyFont="1" applyBorder="1" applyAlignment="1">
      <alignment horizontal="right" wrapText="1"/>
      <protection/>
    </xf>
    <xf numFmtId="0" fontId="11" fillId="0" borderId="12" xfId="0" applyFont="1" applyBorder="1" applyAlignment="1">
      <alignment horizontal="right" wrapText="1"/>
    </xf>
    <xf numFmtId="1" fontId="11" fillId="0" borderId="11" xfId="57" applyNumberFormat="1" applyFont="1" applyBorder="1" applyAlignment="1">
      <alignment horizontal="center"/>
      <protection/>
    </xf>
    <xf numFmtId="0" fontId="11" fillId="0" borderId="16" xfId="54" applyFont="1" applyBorder="1" applyAlignment="1">
      <alignment horizontal="center" vertical="center" wrapText="1"/>
      <protection/>
    </xf>
    <xf numFmtId="0" fontId="11" fillId="0" borderId="17" xfId="54" applyFont="1" applyBorder="1" applyAlignment="1">
      <alignment horizontal="center" vertical="center" wrapText="1"/>
      <protection/>
    </xf>
    <xf numFmtId="0" fontId="11" fillId="0" borderId="18" xfId="54" applyFont="1" applyBorder="1" applyAlignment="1">
      <alignment horizontal="center" vertical="center" wrapText="1"/>
      <protection/>
    </xf>
    <xf numFmtId="179" fontId="11" fillId="0" borderId="11" xfId="57" applyNumberFormat="1" applyFont="1" applyBorder="1" applyAlignment="1">
      <alignment horizontal="right" vertical="center" wrapText="1"/>
      <protection/>
    </xf>
    <xf numFmtId="1" fontId="11" fillId="0" borderId="14" xfId="57" applyNumberFormat="1" applyFont="1" applyBorder="1" applyAlignment="1">
      <alignment horizontal="center"/>
      <protection/>
    </xf>
    <xf numFmtId="0" fontId="11" fillId="0" borderId="19" xfId="54" applyFont="1" applyBorder="1" applyAlignment="1">
      <alignment horizontal="center" vertical="center" wrapText="1"/>
      <protection/>
    </xf>
    <xf numFmtId="0" fontId="11" fillId="0" borderId="12" xfId="54" applyFont="1" applyBorder="1" applyAlignment="1">
      <alignment horizontal="center" vertical="center" wrapText="1"/>
      <protection/>
    </xf>
    <xf numFmtId="0" fontId="11" fillId="0" borderId="20" xfId="54" applyFont="1" applyBorder="1" applyAlignment="1">
      <alignment horizontal="center" vertical="center" wrapText="1"/>
      <protection/>
    </xf>
    <xf numFmtId="179" fontId="11" fillId="0" borderId="14" xfId="57" applyNumberFormat="1" applyFont="1" applyBorder="1" applyAlignment="1">
      <alignment horizontal="right" vertical="center" wrapText="1"/>
      <protection/>
    </xf>
    <xf numFmtId="1" fontId="11" fillId="0" borderId="10" xfId="0" applyNumberFormat="1" applyFont="1" applyBorder="1" applyAlignment="1">
      <alignment/>
    </xf>
    <xf numFmtId="0" fontId="11" fillId="0" borderId="13" xfId="0" applyFont="1" applyBorder="1" applyAlignment="1">
      <alignment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4" fontId="88" fillId="0" borderId="14" xfId="57" applyNumberFormat="1" applyFont="1" applyFill="1" applyBorder="1" applyAlignment="1">
      <alignment horizontal="center"/>
      <protection/>
    </xf>
    <xf numFmtId="4" fontId="11" fillId="0" borderId="14" xfId="57" applyNumberFormat="1" applyFont="1" applyFill="1" applyBorder="1" applyAlignment="1">
      <alignment horizontal="center"/>
      <protection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72" fontId="11" fillId="0" borderId="10" xfId="0" applyNumberFormat="1" applyFont="1" applyFill="1" applyBorder="1" applyAlignment="1">
      <alignment horizontal="center" wrapText="1"/>
    </xf>
    <xf numFmtId="0" fontId="56" fillId="0" borderId="13" xfId="0" applyNumberFormat="1" applyFont="1" applyFill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54" fillId="33" borderId="10" xfId="0" applyFont="1" applyFill="1" applyBorder="1" applyAlignment="1">
      <alignment/>
    </xf>
    <xf numFmtId="0" fontId="54" fillId="33" borderId="13" xfId="0" applyFont="1" applyFill="1" applyBorder="1" applyAlignment="1">
      <alignment wrapText="1"/>
    </xf>
    <xf numFmtId="4" fontId="11" fillId="33" borderId="10" xfId="0" applyNumberFormat="1" applyFont="1" applyFill="1" applyBorder="1" applyAlignment="1">
      <alignment horizontal="right"/>
    </xf>
    <xf numFmtId="0" fontId="11" fillId="32" borderId="0" xfId="0" applyFont="1" applyFill="1" applyAlignment="1">
      <alignment/>
    </xf>
    <xf numFmtId="0" fontId="9" fillId="0" borderId="0" xfId="0" applyFont="1" applyAlignment="1">
      <alignment/>
    </xf>
    <xf numFmtId="0" fontId="54" fillId="0" borderId="0" xfId="0" applyFont="1" applyBorder="1" applyAlignment="1">
      <alignment wrapText="1"/>
    </xf>
    <xf numFmtId="1" fontId="18" fillId="0" borderId="0" xfId="0" applyNumberFormat="1" applyFont="1" applyBorder="1" applyAlignment="1">
      <alignment/>
    </xf>
    <xf numFmtId="0" fontId="18" fillId="0" borderId="0" xfId="0" applyFont="1" applyBorder="1" applyAlignment="1">
      <alignment/>
    </xf>
    <xf numFmtId="1" fontId="18" fillId="0" borderId="0" xfId="0" applyNumberFormat="1" applyFont="1" applyBorder="1" applyAlignment="1">
      <alignment/>
    </xf>
    <xf numFmtId="0" fontId="18" fillId="0" borderId="0" xfId="0" applyFont="1" applyBorder="1" applyAlignment="1">
      <alignment/>
    </xf>
    <xf numFmtId="0" fontId="9" fillId="0" borderId="10" xfId="54" applyFont="1" applyBorder="1" applyAlignment="1">
      <alignment horizontal="center" vertical="center" wrapText="1"/>
      <protection/>
    </xf>
    <xf numFmtId="179" fontId="1" fillId="33" borderId="10" xfId="57" applyNumberFormat="1" applyFont="1" applyFill="1" applyBorder="1" applyAlignment="1">
      <alignment horizontal="right" vertical="center" wrapText="1"/>
      <protection/>
    </xf>
    <xf numFmtId="49" fontId="57" fillId="0" borderId="10" xfId="54" applyNumberFormat="1" applyFont="1" applyFill="1" applyBorder="1" applyAlignment="1">
      <alignment vertical="center" wrapText="1"/>
      <protection/>
    </xf>
    <xf numFmtId="179" fontId="18" fillId="0" borderId="10" xfId="57" applyNumberFormat="1" applyFont="1" applyBorder="1" applyAlignment="1">
      <alignment horizontal="right" vertical="center"/>
      <protection/>
    </xf>
    <xf numFmtId="0" fontId="9" fillId="0" borderId="0" xfId="0" applyFont="1" applyAlignment="1">
      <alignment wrapText="1"/>
    </xf>
    <xf numFmtId="0" fontId="6" fillId="0" borderId="0" xfId="0" applyNumberFormat="1" applyFont="1" applyAlignment="1">
      <alignment horizontal="right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P_AS46" xfId="54"/>
    <cellStyle name="Обычный_P_AS9" xfId="55"/>
    <cellStyle name="Обычный_Объем 2007" xfId="56"/>
    <cellStyle name="Обычный_Объем 2007 2" xfId="57"/>
    <cellStyle name="Обычный_район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tabSelected="1" zoomScalePageLayoutView="0" workbookViewId="0" topLeftCell="A1">
      <selection activeCell="B83" sqref="B83"/>
    </sheetView>
  </sheetViews>
  <sheetFormatPr defaultColWidth="9.00390625" defaultRowHeight="12.75"/>
  <cols>
    <col min="1" max="1" width="5.875" style="1" customWidth="1"/>
    <col min="2" max="2" width="27.75390625" style="34" customWidth="1"/>
    <col min="3" max="3" width="5.75390625" style="34" customWidth="1"/>
    <col min="4" max="6" width="3.25390625" style="34" customWidth="1"/>
    <col min="7" max="7" width="4.25390625" style="34" customWidth="1"/>
    <col min="8" max="8" width="4.625" style="34" customWidth="1"/>
    <col min="9" max="9" width="5.75390625" style="34" customWidth="1"/>
    <col min="10" max="10" width="5.00390625" style="34" customWidth="1"/>
    <col min="11" max="11" width="8.25390625" style="1" customWidth="1"/>
    <col min="12" max="16384" width="9.125" style="1" customWidth="1"/>
  </cols>
  <sheetData>
    <row r="1" spans="9:11" ht="12.75">
      <c r="I1" s="185" t="s">
        <v>265</v>
      </c>
      <c r="J1" s="186"/>
      <c r="K1" s="186"/>
    </row>
    <row r="2" spans="1:11" ht="69.75" customHeight="1">
      <c r="A2" s="20"/>
      <c r="C2" s="77"/>
      <c r="D2" s="78"/>
      <c r="E2" s="78"/>
      <c r="F2" s="78"/>
      <c r="G2" s="78"/>
      <c r="H2" s="78"/>
      <c r="I2" s="195" t="s">
        <v>323</v>
      </c>
      <c r="J2" s="196"/>
      <c r="K2" s="196"/>
    </row>
    <row r="3" spans="1:11" ht="20.25" customHeight="1">
      <c r="A3" s="187" t="s">
        <v>324</v>
      </c>
      <c r="B3" s="188"/>
      <c r="C3" s="188"/>
      <c r="D3" s="188"/>
      <c r="E3" s="188"/>
      <c r="F3" s="188"/>
      <c r="G3" s="188"/>
      <c r="H3" s="188"/>
      <c r="I3" s="188"/>
      <c r="J3" s="188"/>
      <c r="K3" s="189"/>
    </row>
    <row r="4" spans="1:11" ht="21" customHeight="1">
      <c r="A4" s="187" t="s">
        <v>325</v>
      </c>
      <c r="B4" s="188"/>
      <c r="C4" s="188"/>
      <c r="D4" s="188"/>
      <c r="E4" s="188"/>
      <c r="F4" s="188"/>
      <c r="G4" s="188"/>
      <c r="H4" s="188"/>
      <c r="I4" s="188"/>
      <c r="J4" s="188"/>
      <c r="K4" s="188"/>
    </row>
    <row r="5" spans="1:11" ht="11.25" customHeight="1">
      <c r="A5" s="79"/>
      <c r="B5" s="53"/>
      <c r="C5" s="80"/>
      <c r="D5" s="80"/>
      <c r="E5" s="80"/>
      <c r="F5" s="80"/>
      <c r="G5" s="80"/>
      <c r="H5" s="80"/>
      <c r="I5" s="80"/>
      <c r="J5" s="80"/>
      <c r="K5" s="80"/>
    </row>
    <row r="6" spans="1:11" ht="19.5" customHeight="1">
      <c r="A6" s="190"/>
      <c r="B6" s="192" t="s">
        <v>39</v>
      </c>
      <c r="C6" s="194" t="s">
        <v>40</v>
      </c>
      <c r="D6" s="194"/>
      <c r="E6" s="194"/>
      <c r="F6" s="194"/>
      <c r="G6" s="194"/>
      <c r="H6" s="194"/>
      <c r="I6" s="194"/>
      <c r="J6" s="194"/>
      <c r="K6" s="81"/>
    </row>
    <row r="7" spans="1:11" ht="51" customHeight="1">
      <c r="A7" s="191"/>
      <c r="B7" s="193"/>
      <c r="C7" s="83" t="s">
        <v>41</v>
      </c>
      <c r="D7" s="83" t="s">
        <v>42</v>
      </c>
      <c r="E7" s="83" t="s">
        <v>43</v>
      </c>
      <c r="F7" s="83" t="s">
        <v>44</v>
      </c>
      <c r="G7" s="83" t="s">
        <v>45</v>
      </c>
      <c r="H7" s="83" t="s">
        <v>46</v>
      </c>
      <c r="I7" s="83" t="s">
        <v>142</v>
      </c>
      <c r="J7" s="84" t="s">
        <v>143</v>
      </c>
      <c r="K7" s="85" t="s">
        <v>206</v>
      </c>
    </row>
    <row r="8" spans="1:11" ht="15" customHeight="1">
      <c r="A8" s="82"/>
      <c r="B8" s="86" t="s">
        <v>75</v>
      </c>
      <c r="C8" s="87"/>
      <c r="D8" s="87"/>
      <c r="E8" s="87"/>
      <c r="F8" s="87"/>
      <c r="G8" s="87"/>
      <c r="H8" s="87"/>
      <c r="I8" s="87"/>
      <c r="J8" s="87"/>
      <c r="K8" s="131">
        <f>K9+K32</f>
        <v>15186.66</v>
      </c>
    </row>
    <row r="9" spans="1:11" ht="23.25" customHeight="1">
      <c r="A9" s="88" t="s">
        <v>47</v>
      </c>
      <c r="B9" s="89" t="s">
        <v>48</v>
      </c>
      <c r="C9" s="90" t="s">
        <v>49</v>
      </c>
      <c r="D9" s="90" t="s">
        <v>50</v>
      </c>
      <c r="E9" s="90" t="s">
        <v>51</v>
      </c>
      <c r="F9" s="90" t="s">
        <v>51</v>
      </c>
      <c r="G9" s="90" t="s">
        <v>49</v>
      </c>
      <c r="H9" s="90" t="s">
        <v>51</v>
      </c>
      <c r="I9" s="90" t="s">
        <v>52</v>
      </c>
      <c r="J9" s="90" t="s">
        <v>49</v>
      </c>
      <c r="K9" s="132">
        <f>K10+K15+K20+K22+K27+K30</f>
        <v>8937.12</v>
      </c>
    </row>
    <row r="10" spans="1:11" ht="19.5" customHeight="1">
      <c r="A10" s="91" t="s">
        <v>53</v>
      </c>
      <c r="B10" s="92" t="s">
        <v>54</v>
      </c>
      <c r="C10" s="93" t="s">
        <v>55</v>
      </c>
      <c r="D10" s="93" t="s">
        <v>50</v>
      </c>
      <c r="E10" s="93" t="s">
        <v>6</v>
      </c>
      <c r="F10" s="93" t="s">
        <v>12</v>
      </c>
      <c r="G10" s="93" t="s">
        <v>49</v>
      </c>
      <c r="H10" s="93" t="s">
        <v>6</v>
      </c>
      <c r="I10" s="93" t="s">
        <v>52</v>
      </c>
      <c r="J10" s="93" t="s">
        <v>56</v>
      </c>
      <c r="K10" s="133">
        <f>SUM(K11:K14)</f>
        <v>2372.86</v>
      </c>
    </row>
    <row r="11" spans="1:11" ht="99.75" customHeight="1">
      <c r="A11" s="94" t="s">
        <v>57</v>
      </c>
      <c r="B11" s="95" t="s">
        <v>257</v>
      </c>
      <c r="C11" s="96" t="s">
        <v>55</v>
      </c>
      <c r="D11" s="96" t="s">
        <v>50</v>
      </c>
      <c r="E11" s="96" t="s">
        <v>6</v>
      </c>
      <c r="F11" s="96" t="s">
        <v>12</v>
      </c>
      <c r="G11" s="96" t="s">
        <v>302</v>
      </c>
      <c r="H11" s="96" t="s">
        <v>6</v>
      </c>
      <c r="I11" s="96" t="s">
        <v>52</v>
      </c>
      <c r="J11" s="96" t="s">
        <v>56</v>
      </c>
      <c r="K11" s="100">
        <v>1269.68</v>
      </c>
    </row>
    <row r="12" spans="1:11" ht="129.75" customHeight="1">
      <c r="A12" s="163" t="s">
        <v>59</v>
      </c>
      <c r="B12" s="164" t="s">
        <v>303</v>
      </c>
      <c r="C12" s="165" t="s">
        <v>55</v>
      </c>
      <c r="D12" s="165" t="s">
        <v>50</v>
      </c>
      <c r="E12" s="165" t="s">
        <v>6</v>
      </c>
      <c r="F12" s="166" t="s">
        <v>12</v>
      </c>
      <c r="G12" s="166" t="s">
        <v>304</v>
      </c>
      <c r="H12" s="165" t="s">
        <v>6</v>
      </c>
      <c r="I12" s="165" t="s">
        <v>52</v>
      </c>
      <c r="J12" s="165" t="s">
        <v>56</v>
      </c>
      <c r="K12" s="167">
        <v>0.02</v>
      </c>
    </row>
    <row r="13" spans="1:11" ht="79.5" customHeight="1">
      <c r="A13" s="168" t="s">
        <v>148</v>
      </c>
      <c r="B13" s="95" t="s">
        <v>305</v>
      </c>
      <c r="C13" s="165" t="s">
        <v>55</v>
      </c>
      <c r="D13" s="165" t="s">
        <v>50</v>
      </c>
      <c r="E13" s="165" t="s">
        <v>6</v>
      </c>
      <c r="F13" s="165" t="s">
        <v>12</v>
      </c>
      <c r="G13" s="165" t="s">
        <v>306</v>
      </c>
      <c r="H13" s="165" t="s">
        <v>6</v>
      </c>
      <c r="I13" s="165" t="s">
        <v>52</v>
      </c>
      <c r="J13" s="165" t="s">
        <v>56</v>
      </c>
      <c r="K13" s="167">
        <v>912.05</v>
      </c>
    </row>
    <row r="14" spans="1:11" ht="49.5" customHeight="1">
      <c r="A14" s="168" t="s">
        <v>149</v>
      </c>
      <c r="B14" s="95" t="s">
        <v>307</v>
      </c>
      <c r="C14" s="165" t="s">
        <v>55</v>
      </c>
      <c r="D14" s="165" t="s">
        <v>50</v>
      </c>
      <c r="E14" s="165" t="s">
        <v>6</v>
      </c>
      <c r="F14" s="165" t="s">
        <v>12</v>
      </c>
      <c r="G14" s="165" t="s">
        <v>308</v>
      </c>
      <c r="H14" s="165" t="s">
        <v>6</v>
      </c>
      <c r="I14" s="165" t="s">
        <v>52</v>
      </c>
      <c r="J14" s="165" t="s">
        <v>56</v>
      </c>
      <c r="K14" s="167">
        <v>191.11</v>
      </c>
    </row>
    <row r="15" spans="1:11" ht="42.75" customHeight="1">
      <c r="A15" s="91">
        <v>2</v>
      </c>
      <c r="B15" s="99" t="s">
        <v>90</v>
      </c>
      <c r="C15" s="93" t="s">
        <v>122</v>
      </c>
      <c r="D15" s="93" t="s">
        <v>50</v>
      </c>
      <c r="E15" s="93" t="s">
        <v>16</v>
      </c>
      <c r="F15" s="93" t="s">
        <v>12</v>
      </c>
      <c r="G15" s="93" t="s">
        <v>49</v>
      </c>
      <c r="H15" s="93" t="s">
        <v>6</v>
      </c>
      <c r="I15" s="93" t="s">
        <v>52</v>
      </c>
      <c r="J15" s="93" t="s">
        <v>56</v>
      </c>
      <c r="K15" s="100">
        <f>SUM(K16:K19)</f>
        <v>1143.6000000000001</v>
      </c>
    </row>
    <row r="16" spans="1:11" ht="66.75" customHeight="1">
      <c r="A16" s="98" t="s">
        <v>34</v>
      </c>
      <c r="B16" s="95" t="s">
        <v>91</v>
      </c>
      <c r="C16" s="96" t="s">
        <v>122</v>
      </c>
      <c r="D16" s="96" t="s">
        <v>50</v>
      </c>
      <c r="E16" s="96" t="s">
        <v>16</v>
      </c>
      <c r="F16" s="96" t="s">
        <v>12</v>
      </c>
      <c r="G16" s="96" t="s">
        <v>189</v>
      </c>
      <c r="H16" s="96" t="s">
        <v>6</v>
      </c>
      <c r="I16" s="96" t="s">
        <v>52</v>
      </c>
      <c r="J16" s="96" t="s">
        <v>56</v>
      </c>
      <c r="K16" s="100">
        <v>527.96</v>
      </c>
    </row>
    <row r="17" spans="1:11" ht="89.25" customHeight="1">
      <c r="A17" s="98" t="s">
        <v>119</v>
      </c>
      <c r="B17" s="95" t="s">
        <v>92</v>
      </c>
      <c r="C17" s="96" t="s">
        <v>122</v>
      </c>
      <c r="D17" s="96" t="s">
        <v>50</v>
      </c>
      <c r="E17" s="96" t="s">
        <v>16</v>
      </c>
      <c r="F17" s="96" t="s">
        <v>12</v>
      </c>
      <c r="G17" s="96" t="s">
        <v>190</v>
      </c>
      <c r="H17" s="96" t="s">
        <v>6</v>
      </c>
      <c r="I17" s="96" t="s">
        <v>52</v>
      </c>
      <c r="J17" s="96" t="s">
        <v>56</v>
      </c>
      <c r="K17" s="100">
        <v>3.71</v>
      </c>
    </row>
    <row r="18" spans="1:11" ht="65.25" customHeight="1">
      <c r="A18" s="98" t="s">
        <v>120</v>
      </c>
      <c r="B18" s="95" t="s">
        <v>93</v>
      </c>
      <c r="C18" s="96" t="s">
        <v>122</v>
      </c>
      <c r="D18" s="96" t="s">
        <v>50</v>
      </c>
      <c r="E18" s="96" t="s">
        <v>16</v>
      </c>
      <c r="F18" s="96" t="s">
        <v>12</v>
      </c>
      <c r="G18" s="96" t="s">
        <v>191</v>
      </c>
      <c r="H18" s="96" t="s">
        <v>6</v>
      </c>
      <c r="I18" s="96" t="s">
        <v>52</v>
      </c>
      <c r="J18" s="96" t="s">
        <v>56</v>
      </c>
      <c r="K18" s="100">
        <v>701.96</v>
      </c>
    </row>
    <row r="19" spans="1:11" ht="72.75" customHeight="1">
      <c r="A19" s="98" t="s">
        <v>121</v>
      </c>
      <c r="B19" s="95" t="s">
        <v>94</v>
      </c>
      <c r="C19" s="96" t="s">
        <v>122</v>
      </c>
      <c r="D19" s="96" t="s">
        <v>50</v>
      </c>
      <c r="E19" s="96" t="s">
        <v>16</v>
      </c>
      <c r="F19" s="96" t="s">
        <v>12</v>
      </c>
      <c r="G19" s="96" t="s">
        <v>192</v>
      </c>
      <c r="H19" s="96" t="s">
        <v>6</v>
      </c>
      <c r="I19" s="96" t="s">
        <v>52</v>
      </c>
      <c r="J19" s="96" t="s">
        <v>56</v>
      </c>
      <c r="K19" s="100">
        <v>-90.03</v>
      </c>
    </row>
    <row r="20" spans="1:11" ht="33.75" customHeight="1">
      <c r="A20" s="101">
        <v>3</v>
      </c>
      <c r="B20" s="99" t="s">
        <v>161</v>
      </c>
      <c r="C20" s="93" t="s">
        <v>55</v>
      </c>
      <c r="D20" s="93" t="s">
        <v>50</v>
      </c>
      <c r="E20" s="93" t="s">
        <v>11</v>
      </c>
      <c r="F20" s="93" t="s">
        <v>51</v>
      </c>
      <c r="G20" s="93" t="s">
        <v>49</v>
      </c>
      <c r="H20" s="93" t="s">
        <v>51</v>
      </c>
      <c r="I20" s="93" t="s">
        <v>52</v>
      </c>
      <c r="J20" s="93" t="s">
        <v>49</v>
      </c>
      <c r="K20" s="100">
        <f>K21</f>
        <v>64.12</v>
      </c>
    </row>
    <row r="21" spans="1:11" ht="55.5" customHeight="1">
      <c r="A21" s="98" t="s">
        <v>64</v>
      </c>
      <c r="B21" s="95" t="s">
        <v>258</v>
      </c>
      <c r="C21" s="96" t="s">
        <v>55</v>
      </c>
      <c r="D21" s="96" t="s">
        <v>50</v>
      </c>
      <c r="E21" s="96" t="s">
        <v>11</v>
      </c>
      <c r="F21" s="96" t="s">
        <v>16</v>
      </c>
      <c r="G21" s="96" t="s">
        <v>58</v>
      </c>
      <c r="H21" s="96" t="s">
        <v>6</v>
      </c>
      <c r="I21" s="96" t="s">
        <v>52</v>
      </c>
      <c r="J21" s="96" t="s">
        <v>56</v>
      </c>
      <c r="K21" s="100">
        <v>64.12</v>
      </c>
    </row>
    <row r="22" spans="1:11" ht="39" customHeight="1">
      <c r="A22" s="102">
        <v>4</v>
      </c>
      <c r="B22" s="103" t="s">
        <v>127</v>
      </c>
      <c r="C22" s="93" t="s">
        <v>55</v>
      </c>
      <c r="D22" s="93" t="s">
        <v>50</v>
      </c>
      <c r="E22" s="93" t="s">
        <v>63</v>
      </c>
      <c r="F22" s="93" t="s">
        <v>51</v>
      </c>
      <c r="G22" s="93" t="s">
        <v>49</v>
      </c>
      <c r="H22" s="93" t="s">
        <v>51</v>
      </c>
      <c r="I22" s="93" t="s">
        <v>52</v>
      </c>
      <c r="J22" s="93" t="s">
        <v>49</v>
      </c>
      <c r="K22" s="100">
        <f>SUM(K23:K24)</f>
        <v>5048.250000000001</v>
      </c>
    </row>
    <row r="23" spans="1:11" ht="86.25" customHeight="1">
      <c r="A23" s="104" t="s">
        <v>114</v>
      </c>
      <c r="B23" s="105" t="s">
        <v>259</v>
      </c>
      <c r="C23" s="106" t="s">
        <v>55</v>
      </c>
      <c r="D23" s="106" t="s">
        <v>50</v>
      </c>
      <c r="E23" s="106" t="s">
        <v>63</v>
      </c>
      <c r="F23" s="106" t="s">
        <v>6</v>
      </c>
      <c r="G23" s="106" t="s">
        <v>60</v>
      </c>
      <c r="H23" s="106" t="s">
        <v>14</v>
      </c>
      <c r="I23" s="106" t="s">
        <v>52</v>
      </c>
      <c r="J23" s="106" t="s">
        <v>56</v>
      </c>
      <c r="K23" s="100">
        <v>752.22</v>
      </c>
    </row>
    <row r="24" spans="1:11" ht="51" customHeight="1">
      <c r="A24" s="176" t="s">
        <v>162</v>
      </c>
      <c r="B24" s="107" t="s">
        <v>66</v>
      </c>
      <c r="C24" s="97" t="s">
        <v>55</v>
      </c>
      <c r="D24" s="97" t="s">
        <v>50</v>
      </c>
      <c r="E24" s="97" t="s">
        <v>63</v>
      </c>
      <c r="F24" s="97" t="s">
        <v>63</v>
      </c>
      <c r="G24" s="97" t="s">
        <v>49</v>
      </c>
      <c r="H24" s="97" t="s">
        <v>51</v>
      </c>
      <c r="I24" s="97" t="s">
        <v>52</v>
      </c>
      <c r="J24" s="97" t="s">
        <v>49</v>
      </c>
      <c r="K24" s="177">
        <f>SUM(K25:K26)</f>
        <v>4296.030000000001</v>
      </c>
    </row>
    <row r="25" spans="1:11" ht="76.5" customHeight="1">
      <c r="A25" s="104" t="s">
        <v>169</v>
      </c>
      <c r="B25" s="105" t="s">
        <v>260</v>
      </c>
      <c r="C25" s="106" t="s">
        <v>55</v>
      </c>
      <c r="D25" s="106" t="s">
        <v>50</v>
      </c>
      <c r="E25" s="106" t="s">
        <v>63</v>
      </c>
      <c r="F25" s="106" t="s">
        <v>63</v>
      </c>
      <c r="G25" s="106" t="s">
        <v>193</v>
      </c>
      <c r="H25" s="106" t="s">
        <v>14</v>
      </c>
      <c r="I25" s="106" t="s">
        <v>52</v>
      </c>
      <c r="J25" s="106" t="s">
        <v>56</v>
      </c>
      <c r="K25" s="100">
        <v>3146.15</v>
      </c>
    </row>
    <row r="26" spans="1:11" ht="75.75" customHeight="1">
      <c r="A26" s="104" t="s">
        <v>163</v>
      </c>
      <c r="B26" s="105" t="s">
        <v>261</v>
      </c>
      <c r="C26" s="108" t="s">
        <v>55</v>
      </c>
      <c r="D26" s="108" t="s">
        <v>50</v>
      </c>
      <c r="E26" s="108" t="s">
        <v>63</v>
      </c>
      <c r="F26" s="108" t="s">
        <v>63</v>
      </c>
      <c r="G26" s="106" t="s">
        <v>194</v>
      </c>
      <c r="H26" s="108" t="s">
        <v>14</v>
      </c>
      <c r="I26" s="106" t="s">
        <v>52</v>
      </c>
      <c r="J26" s="108" t="s">
        <v>56</v>
      </c>
      <c r="K26" s="100">
        <v>1149.88</v>
      </c>
    </row>
    <row r="27" spans="1:11" ht="75.75" customHeight="1">
      <c r="A27" s="169" t="s">
        <v>314</v>
      </c>
      <c r="B27" s="170" t="s">
        <v>313</v>
      </c>
      <c r="C27" s="173" t="s">
        <v>22</v>
      </c>
      <c r="D27" s="173" t="s">
        <v>50</v>
      </c>
      <c r="E27" s="97" t="s">
        <v>10</v>
      </c>
      <c r="F27" s="109" t="s">
        <v>51</v>
      </c>
      <c r="G27" s="93" t="s">
        <v>49</v>
      </c>
      <c r="H27" s="109" t="s">
        <v>51</v>
      </c>
      <c r="I27" s="93" t="s">
        <v>52</v>
      </c>
      <c r="J27" s="109" t="s">
        <v>49</v>
      </c>
      <c r="K27" s="100">
        <f>K28+K29</f>
        <v>69.64</v>
      </c>
    </row>
    <row r="28" spans="1:11" ht="42.75" customHeight="1">
      <c r="A28" s="171" t="s">
        <v>315</v>
      </c>
      <c r="B28" s="172" t="s">
        <v>262</v>
      </c>
      <c r="C28" s="173" t="s">
        <v>22</v>
      </c>
      <c r="D28" s="173" t="s">
        <v>50</v>
      </c>
      <c r="E28" s="97" t="s">
        <v>10</v>
      </c>
      <c r="F28" s="97" t="s">
        <v>11</v>
      </c>
      <c r="G28" s="97" t="s">
        <v>263</v>
      </c>
      <c r="H28" s="174">
        <v>10</v>
      </c>
      <c r="I28" s="97" t="s">
        <v>52</v>
      </c>
      <c r="J28" s="97" t="s">
        <v>69</v>
      </c>
      <c r="K28" s="134">
        <v>58.76</v>
      </c>
    </row>
    <row r="29" spans="1:11" ht="60" customHeight="1">
      <c r="A29" s="171" t="s">
        <v>316</v>
      </c>
      <c r="B29" s="175" t="s">
        <v>132</v>
      </c>
      <c r="C29" s="173" t="s">
        <v>22</v>
      </c>
      <c r="D29" s="173" t="s">
        <v>50</v>
      </c>
      <c r="E29" s="97" t="s">
        <v>10</v>
      </c>
      <c r="F29" s="97" t="s">
        <v>13</v>
      </c>
      <c r="G29" s="97" t="s">
        <v>87</v>
      </c>
      <c r="H29" s="174">
        <v>10</v>
      </c>
      <c r="I29" s="97" t="s">
        <v>52</v>
      </c>
      <c r="J29" s="97" t="s">
        <v>69</v>
      </c>
      <c r="K29" s="134">
        <f>7.61+3.27</f>
        <v>10.88</v>
      </c>
    </row>
    <row r="30" spans="1:11" ht="75.75" customHeight="1">
      <c r="A30" s="169">
        <v>6</v>
      </c>
      <c r="B30" s="170" t="s">
        <v>322</v>
      </c>
      <c r="C30" s="173" t="s">
        <v>22</v>
      </c>
      <c r="D30" s="173" t="s">
        <v>50</v>
      </c>
      <c r="E30" s="97" t="s">
        <v>319</v>
      </c>
      <c r="F30" s="109" t="s">
        <v>51</v>
      </c>
      <c r="G30" s="93" t="s">
        <v>49</v>
      </c>
      <c r="H30" s="109" t="s">
        <v>51</v>
      </c>
      <c r="I30" s="93" t="s">
        <v>52</v>
      </c>
      <c r="J30" s="109" t="s">
        <v>49</v>
      </c>
      <c r="K30" s="100">
        <f>K31</f>
        <v>238.65</v>
      </c>
    </row>
    <row r="31" spans="1:11" ht="60" customHeight="1">
      <c r="A31" s="171" t="s">
        <v>321</v>
      </c>
      <c r="B31" s="175" t="s">
        <v>318</v>
      </c>
      <c r="C31" s="173">
        <v>7</v>
      </c>
      <c r="D31" s="173" t="s">
        <v>50</v>
      </c>
      <c r="E31" s="97" t="s">
        <v>319</v>
      </c>
      <c r="F31" s="97" t="s">
        <v>14</v>
      </c>
      <c r="G31" s="97" t="s">
        <v>122</v>
      </c>
      <c r="H31" s="174">
        <v>10</v>
      </c>
      <c r="I31" s="97" t="s">
        <v>52</v>
      </c>
      <c r="J31" s="97" t="s">
        <v>320</v>
      </c>
      <c r="K31" s="134">
        <v>238.65</v>
      </c>
    </row>
    <row r="32" spans="1:11" ht="31.5" customHeight="1">
      <c r="A32" s="110" t="s">
        <v>71</v>
      </c>
      <c r="B32" s="111" t="s">
        <v>72</v>
      </c>
      <c r="C32" s="112" t="s">
        <v>22</v>
      </c>
      <c r="D32" s="112" t="s">
        <v>73</v>
      </c>
      <c r="E32" s="112" t="s">
        <v>51</v>
      </c>
      <c r="F32" s="112" t="s">
        <v>51</v>
      </c>
      <c r="G32" s="112" t="s">
        <v>49</v>
      </c>
      <c r="H32" s="112" t="s">
        <v>51</v>
      </c>
      <c r="I32" s="112" t="s">
        <v>52</v>
      </c>
      <c r="J32" s="112" t="s">
        <v>49</v>
      </c>
      <c r="K32" s="135">
        <f>SUM(K33:K41)</f>
        <v>6249.539999999999</v>
      </c>
    </row>
    <row r="33" spans="1:11" ht="31.5">
      <c r="A33" s="104" t="s">
        <v>53</v>
      </c>
      <c r="B33" s="113" t="s">
        <v>256</v>
      </c>
      <c r="C33" s="114" t="s">
        <v>22</v>
      </c>
      <c r="D33" s="114" t="s">
        <v>73</v>
      </c>
      <c r="E33" s="114" t="s">
        <v>12</v>
      </c>
      <c r="F33" s="114" t="s">
        <v>164</v>
      </c>
      <c r="G33" s="114" t="s">
        <v>68</v>
      </c>
      <c r="H33" s="114" t="s">
        <v>14</v>
      </c>
      <c r="I33" s="114" t="s">
        <v>52</v>
      </c>
      <c r="J33" s="114" t="s">
        <v>186</v>
      </c>
      <c r="K33" s="136">
        <v>1498.1</v>
      </c>
    </row>
    <row r="34" spans="1:11" ht="42">
      <c r="A34" s="104">
        <v>2</v>
      </c>
      <c r="B34" s="113" t="s">
        <v>160</v>
      </c>
      <c r="C34" s="114" t="s">
        <v>22</v>
      </c>
      <c r="D34" s="114" t="s">
        <v>73</v>
      </c>
      <c r="E34" s="114" t="s">
        <v>12</v>
      </c>
      <c r="F34" s="114" t="s">
        <v>157</v>
      </c>
      <c r="G34" s="114" t="s">
        <v>158</v>
      </c>
      <c r="H34" s="114" t="s">
        <v>14</v>
      </c>
      <c r="I34" s="114" t="s">
        <v>52</v>
      </c>
      <c r="J34" s="114" t="s">
        <v>186</v>
      </c>
      <c r="K34" s="137">
        <v>283.93</v>
      </c>
    </row>
    <row r="35" spans="1:11" ht="42">
      <c r="A35" s="104">
        <v>3</v>
      </c>
      <c r="B35" s="113" t="s">
        <v>242</v>
      </c>
      <c r="C35" s="114" t="s">
        <v>22</v>
      </c>
      <c r="D35" s="114" t="s">
        <v>73</v>
      </c>
      <c r="E35" s="114" t="s">
        <v>12</v>
      </c>
      <c r="F35" s="114" t="s">
        <v>157</v>
      </c>
      <c r="G35" s="114" t="s">
        <v>243</v>
      </c>
      <c r="H35" s="114" t="s">
        <v>14</v>
      </c>
      <c r="I35" s="114" t="s">
        <v>52</v>
      </c>
      <c r="J35" s="114" t="s">
        <v>186</v>
      </c>
      <c r="K35" s="137">
        <f>1714.28-94.28</f>
        <v>1620</v>
      </c>
    </row>
    <row r="36" spans="1:11" ht="21">
      <c r="A36" s="104">
        <v>4</v>
      </c>
      <c r="B36" s="35" t="s">
        <v>301</v>
      </c>
      <c r="C36" s="114" t="s">
        <v>22</v>
      </c>
      <c r="D36" s="114" t="s">
        <v>73</v>
      </c>
      <c r="E36" s="114" t="s">
        <v>12</v>
      </c>
      <c r="F36" s="114" t="s">
        <v>156</v>
      </c>
      <c r="G36" s="114" t="s">
        <v>129</v>
      </c>
      <c r="H36" s="114" t="s">
        <v>14</v>
      </c>
      <c r="I36" s="114" t="s">
        <v>52</v>
      </c>
      <c r="J36" s="114" t="s">
        <v>186</v>
      </c>
      <c r="K36" s="137">
        <v>634.13</v>
      </c>
    </row>
    <row r="37" spans="1:11" ht="31.5">
      <c r="A37" s="94">
        <v>5</v>
      </c>
      <c r="B37" s="113" t="s">
        <v>131</v>
      </c>
      <c r="C37" s="87" t="s">
        <v>22</v>
      </c>
      <c r="D37" s="87" t="s">
        <v>73</v>
      </c>
      <c r="E37" s="87" t="s">
        <v>12</v>
      </c>
      <c r="F37" s="87" t="s">
        <v>165</v>
      </c>
      <c r="G37" s="87" t="s">
        <v>74</v>
      </c>
      <c r="H37" s="87" t="s">
        <v>14</v>
      </c>
      <c r="I37" s="87" t="s">
        <v>52</v>
      </c>
      <c r="J37" s="87" t="s">
        <v>186</v>
      </c>
      <c r="K37" s="138">
        <v>2</v>
      </c>
    </row>
    <row r="38" spans="1:11" ht="42">
      <c r="A38" s="104">
        <v>6</v>
      </c>
      <c r="B38" s="113" t="s">
        <v>130</v>
      </c>
      <c r="C38" s="114" t="s">
        <v>22</v>
      </c>
      <c r="D38" s="114" t="s">
        <v>73</v>
      </c>
      <c r="E38" s="114" t="s">
        <v>12</v>
      </c>
      <c r="F38" s="114" t="s">
        <v>166</v>
      </c>
      <c r="G38" s="114" t="s">
        <v>167</v>
      </c>
      <c r="H38" s="114" t="s">
        <v>14</v>
      </c>
      <c r="I38" s="114" t="s">
        <v>52</v>
      </c>
      <c r="J38" s="114" t="s">
        <v>186</v>
      </c>
      <c r="K38" s="137">
        <f>342.1+26.3</f>
        <v>368.40000000000003</v>
      </c>
    </row>
    <row r="39" spans="1:11" ht="21">
      <c r="A39" s="104">
        <v>7</v>
      </c>
      <c r="B39" s="35" t="s">
        <v>172</v>
      </c>
      <c r="C39" s="114" t="s">
        <v>22</v>
      </c>
      <c r="D39" s="114" t="s">
        <v>73</v>
      </c>
      <c r="E39" s="114" t="s">
        <v>12</v>
      </c>
      <c r="F39" s="114" t="s">
        <v>244</v>
      </c>
      <c r="G39" s="114" t="s">
        <v>129</v>
      </c>
      <c r="H39" s="114" t="s">
        <v>14</v>
      </c>
      <c r="I39" s="114" t="s">
        <v>52</v>
      </c>
      <c r="J39" s="114" t="s">
        <v>186</v>
      </c>
      <c r="K39" s="137">
        <f>223.42+66.17-100.74+15.8</f>
        <v>204.64999999999998</v>
      </c>
    </row>
    <row r="40" spans="1:11" ht="21">
      <c r="A40" s="115">
        <v>8</v>
      </c>
      <c r="B40" s="178" t="s">
        <v>168</v>
      </c>
      <c r="C40" s="114" t="s">
        <v>22</v>
      </c>
      <c r="D40" s="114" t="s">
        <v>73</v>
      </c>
      <c r="E40" s="114" t="s">
        <v>146</v>
      </c>
      <c r="F40" s="114" t="s">
        <v>11</v>
      </c>
      <c r="G40" s="114" t="s">
        <v>60</v>
      </c>
      <c r="H40" s="114" t="s">
        <v>14</v>
      </c>
      <c r="I40" s="114" t="s">
        <v>52</v>
      </c>
      <c r="J40" s="114" t="s">
        <v>186</v>
      </c>
      <c r="K40" s="138">
        <f>1631.83+60</f>
        <v>1691.83</v>
      </c>
    </row>
    <row r="41" spans="1:11" ht="42">
      <c r="A41" s="115">
        <v>9</v>
      </c>
      <c r="B41" s="178" t="s">
        <v>298</v>
      </c>
      <c r="C41" s="114" t="s">
        <v>22</v>
      </c>
      <c r="D41" s="114" t="s">
        <v>73</v>
      </c>
      <c r="E41" s="114" t="s">
        <v>299</v>
      </c>
      <c r="F41" s="114" t="s">
        <v>300</v>
      </c>
      <c r="G41" s="114" t="s">
        <v>58</v>
      </c>
      <c r="H41" s="114" t="s">
        <v>14</v>
      </c>
      <c r="I41" s="114" t="s">
        <v>52</v>
      </c>
      <c r="J41" s="114" t="s">
        <v>186</v>
      </c>
      <c r="K41" s="138">
        <v>-53.5</v>
      </c>
    </row>
    <row r="42" spans="1:11" ht="12.75">
      <c r="A42" s="116"/>
      <c r="B42" s="117" t="s">
        <v>75</v>
      </c>
      <c r="C42" s="118"/>
      <c r="D42" s="118"/>
      <c r="E42" s="118"/>
      <c r="F42" s="118"/>
      <c r="G42" s="118"/>
      <c r="H42" s="118"/>
      <c r="I42" s="118"/>
      <c r="J42" s="118"/>
      <c r="K42" s="138">
        <f>K9+K32</f>
        <v>15186.66</v>
      </c>
    </row>
    <row r="45" ht="12.75">
      <c r="K45" s="182"/>
    </row>
  </sheetData>
  <sheetProtection/>
  <mergeCells count="7">
    <mergeCell ref="I1:K1"/>
    <mergeCell ref="A4:K4"/>
    <mergeCell ref="A3:K3"/>
    <mergeCell ref="A6:A7"/>
    <mergeCell ref="B6:B7"/>
    <mergeCell ref="C6:J6"/>
    <mergeCell ref="I2:K2"/>
  </mergeCells>
  <printOptions/>
  <pageMargins left="0.5118110236220472" right="0.11811023622047245" top="0.15748031496062992" bottom="0.15748031496062992" header="0.31496062992125984" footer="0.31496062992125984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30"/>
  <sheetViews>
    <sheetView zoomScalePageLayoutView="0" workbookViewId="0" topLeftCell="A118">
      <selection activeCell="H7" sqref="H7:H128"/>
    </sheetView>
  </sheetViews>
  <sheetFormatPr defaultColWidth="8.875" defaultRowHeight="12.75"/>
  <cols>
    <col min="1" max="1" width="3.125" style="5" customWidth="1"/>
    <col min="2" max="2" width="38.25390625" style="6" customWidth="1"/>
    <col min="3" max="3" width="4.00390625" style="6" customWidth="1"/>
    <col min="4" max="4" width="3.125" style="6" customWidth="1"/>
    <col min="5" max="5" width="3.875" style="6" customWidth="1"/>
    <col min="6" max="6" width="11.875" style="127" customWidth="1"/>
    <col min="7" max="7" width="4.375" style="6" customWidth="1"/>
    <col min="8" max="8" width="10.25390625" style="29" customWidth="1"/>
    <col min="9" max="9" width="6.125" style="5" customWidth="1"/>
    <col min="10" max="16384" width="8.875" style="5" customWidth="1"/>
  </cols>
  <sheetData>
    <row r="1" spans="6:8" ht="12">
      <c r="F1" s="185" t="s">
        <v>266</v>
      </c>
      <c r="G1" s="186"/>
      <c r="H1" s="186"/>
    </row>
    <row r="2" spans="2:8" ht="72" customHeight="1">
      <c r="B2" s="5"/>
      <c r="C2" s="146"/>
      <c r="D2" s="146"/>
      <c r="E2" s="146"/>
      <c r="F2" s="195" t="s">
        <v>323</v>
      </c>
      <c r="G2" s="196"/>
      <c r="H2" s="196"/>
    </row>
    <row r="3" spans="1:8" ht="14.25" customHeight="1">
      <c r="A3" s="197" t="s">
        <v>188</v>
      </c>
      <c r="B3" s="198"/>
      <c r="C3" s="198"/>
      <c r="D3" s="198"/>
      <c r="E3" s="198"/>
      <c r="F3" s="198"/>
      <c r="G3" s="198"/>
      <c r="H3" s="33"/>
    </row>
    <row r="4" spans="1:8" ht="14.25" customHeight="1">
      <c r="A4" s="197" t="s">
        <v>325</v>
      </c>
      <c r="B4" s="198"/>
      <c r="C4" s="198"/>
      <c r="D4" s="198"/>
      <c r="E4" s="198"/>
      <c r="F4" s="198"/>
      <c r="G4" s="198"/>
      <c r="H4" s="28"/>
    </row>
    <row r="5" ht="9.75" customHeight="1"/>
    <row r="6" spans="1:8" ht="45.75" customHeight="1">
      <c r="A6" s="8" t="s">
        <v>20</v>
      </c>
      <c r="B6" s="9" t="s">
        <v>15</v>
      </c>
      <c r="C6" s="147" t="s">
        <v>273</v>
      </c>
      <c r="D6" s="147" t="s">
        <v>2</v>
      </c>
      <c r="E6" s="147" t="s">
        <v>3</v>
      </c>
      <c r="F6" s="148" t="s">
        <v>4</v>
      </c>
      <c r="G6" s="149" t="s">
        <v>0</v>
      </c>
      <c r="H6" s="21" t="s">
        <v>187</v>
      </c>
    </row>
    <row r="7" spans="1:8" ht="27.75" customHeight="1">
      <c r="A7" s="76"/>
      <c r="B7" s="25" t="s">
        <v>21</v>
      </c>
      <c r="C7" s="50" t="s">
        <v>22</v>
      </c>
      <c r="D7" s="16"/>
      <c r="E7" s="16"/>
      <c r="F7" s="128"/>
      <c r="G7" s="17"/>
      <c r="H7" s="30">
        <f>H8+H60+H69+H80+H87+H106+H111+H118+H123</f>
        <v>14610.48</v>
      </c>
    </row>
    <row r="8" spans="1:8" ht="22.5" customHeight="1">
      <c r="A8" s="60">
        <v>1</v>
      </c>
      <c r="B8" s="61" t="s">
        <v>5</v>
      </c>
      <c r="C8" s="62" t="s">
        <v>22</v>
      </c>
      <c r="D8" s="63" t="s">
        <v>6</v>
      </c>
      <c r="E8" s="63"/>
      <c r="F8" s="140"/>
      <c r="G8" s="144"/>
      <c r="H8" s="64">
        <f>H9+H18+H24+H37+H46+H50+H42</f>
        <v>5390.83</v>
      </c>
    </row>
    <row r="9" spans="1:8" ht="38.25" customHeight="1">
      <c r="A9" s="3" t="s">
        <v>33</v>
      </c>
      <c r="B9" s="54" t="s">
        <v>178</v>
      </c>
      <c r="C9" s="50" t="s">
        <v>22</v>
      </c>
      <c r="D9" s="58" t="s">
        <v>6</v>
      </c>
      <c r="E9" s="58" t="s">
        <v>12</v>
      </c>
      <c r="F9" s="129"/>
      <c r="G9" s="17"/>
      <c r="H9" s="156">
        <f>H13+H14+H16+H17</f>
        <v>1473.7899999999997</v>
      </c>
    </row>
    <row r="10" spans="1:8" ht="24.75" customHeight="1">
      <c r="A10" s="2"/>
      <c r="B10" s="25" t="s">
        <v>195</v>
      </c>
      <c r="C10" s="51" t="s">
        <v>22</v>
      </c>
      <c r="D10" s="16" t="s">
        <v>6</v>
      </c>
      <c r="E10" s="16" t="s">
        <v>12</v>
      </c>
      <c r="F10" s="129" t="s">
        <v>12</v>
      </c>
      <c r="G10" s="17"/>
      <c r="H10" s="32">
        <f>H11</f>
        <v>1473.7899999999997</v>
      </c>
    </row>
    <row r="11" spans="1:8" ht="24.75" customHeight="1">
      <c r="A11" s="2"/>
      <c r="B11" s="161" t="s">
        <v>197</v>
      </c>
      <c r="C11" s="51" t="s">
        <v>22</v>
      </c>
      <c r="D11" s="16" t="s">
        <v>6</v>
      </c>
      <c r="E11" s="16" t="s">
        <v>12</v>
      </c>
      <c r="F11" s="129" t="s">
        <v>212</v>
      </c>
      <c r="G11" s="17"/>
      <c r="H11" s="32">
        <f>H12+H15</f>
        <v>1473.7899999999997</v>
      </c>
    </row>
    <row r="12" spans="1:8" ht="24.75" customHeight="1">
      <c r="A12" s="2"/>
      <c r="B12" s="161" t="s">
        <v>280</v>
      </c>
      <c r="C12" s="51" t="s">
        <v>22</v>
      </c>
      <c r="D12" s="16" t="s">
        <v>6</v>
      </c>
      <c r="E12" s="16" t="s">
        <v>12</v>
      </c>
      <c r="F12" s="129" t="s">
        <v>213</v>
      </c>
      <c r="G12" s="17"/>
      <c r="H12" s="32">
        <f>H13+H14</f>
        <v>1451.7299999999998</v>
      </c>
    </row>
    <row r="13" spans="1:8" ht="24.75" customHeight="1">
      <c r="A13" s="2"/>
      <c r="B13" s="25" t="s">
        <v>279</v>
      </c>
      <c r="C13" s="51" t="s">
        <v>22</v>
      </c>
      <c r="D13" s="16" t="s">
        <v>6</v>
      </c>
      <c r="E13" s="16" t="s">
        <v>12</v>
      </c>
      <c r="F13" s="129" t="s">
        <v>213</v>
      </c>
      <c r="G13" s="17" t="s">
        <v>23</v>
      </c>
      <c r="H13" s="32">
        <f>1112.06+7.58</f>
        <v>1119.6399999999999</v>
      </c>
    </row>
    <row r="14" spans="1:8" ht="54.75" customHeight="1">
      <c r="A14" s="2"/>
      <c r="B14" s="25" t="s">
        <v>278</v>
      </c>
      <c r="C14" s="51" t="s">
        <v>22</v>
      </c>
      <c r="D14" s="16" t="s">
        <v>6</v>
      </c>
      <c r="E14" s="16" t="s">
        <v>12</v>
      </c>
      <c r="F14" s="129" t="s">
        <v>213</v>
      </c>
      <c r="G14" s="17" t="s">
        <v>145</v>
      </c>
      <c r="H14" s="32">
        <f>332.09</f>
        <v>332.09</v>
      </c>
    </row>
    <row r="15" spans="1:8" ht="25.5" customHeight="1">
      <c r="A15" s="2"/>
      <c r="B15" s="161" t="s">
        <v>280</v>
      </c>
      <c r="C15" s="51" t="s">
        <v>22</v>
      </c>
      <c r="D15" s="16" t="s">
        <v>6</v>
      </c>
      <c r="E15" s="16" t="s">
        <v>12</v>
      </c>
      <c r="F15" s="129" t="s">
        <v>309</v>
      </c>
      <c r="G15" s="17"/>
      <c r="H15" s="32">
        <f>H16+H17</f>
        <v>22.060000000000002</v>
      </c>
    </row>
    <row r="16" spans="1:8" ht="28.5" customHeight="1">
      <c r="A16" s="2"/>
      <c r="B16" s="25" t="s">
        <v>279</v>
      </c>
      <c r="C16" s="51" t="s">
        <v>22</v>
      </c>
      <c r="D16" s="16" t="s">
        <v>6</v>
      </c>
      <c r="E16" s="16" t="s">
        <v>12</v>
      </c>
      <c r="F16" s="129" t="s">
        <v>310</v>
      </c>
      <c r="G16" s="17" t="s">
        <v>23</v>
      </c>
      <c r="H16" s="32">
        <v>16.94</v>
      </c>
    </row>
    <row r="17" spans="1:8" ht="48.75" customHeight="1">
      <c r="A17" s="2"/>
      <c r="B17" s="25" t="s">
        <v>278</v>
      </c>
      <c r="C17" s="51" t="s">
        <v>22</v>
      </c>
      <c r="D17" s="16" t="s">
        <v>6</v>
      </c>
      <c r="E17" s="16" t="s">
        <v>12</v>
      </c>
      <c r="F17" s="129" t="s">
        <v>310</v>
      </c>
      <c r="G17" s="17" t="s">
        <v>145</v>
      </c>
      <c r="H17" s="32">
        <v>5.12</v>
      </c>
    </row>
    <row r="18" spans="1:8" ht="50.25" customHeight="1">
      <c r="A18" s="2" t="s">
        <v>59</v>
      </c>
      <c r="B18" s="54" t="s">
        <v>182</v>
      </c>
      <c r="C18" s="51" t="s">
        <v>22</v>
      </c>
      <c r="D18" s="58" t="s">
        <v>6</v>
      </c>
      <c r="E18" s="58" t="s">
        <v>16</v>
      </c>
      <c r="F18" s="129"/>
      <c r="G18" s="17"/>
      <c r="H18" s="157">
        <f>H19</f>
        <v>30</v>
      </c>
    </row>
    <row r="19" spans="1:8" ht="17.25" customHeight="1">
      <c r="A19" s="2"/>
      <c r="B19" s="151" t="s">
        <v>195</v>
      </c>
      <c r="C19" s="51" t="s">
        <v>22</v>
      </c>
      <c r="D19" s="130" t="s">
        <v>6</v>
      </c>
      <c r="E19" s="130" t="s">
        <v>16</v>
      </c>
      <c r="F19" s="129" t="s">
        <v>12</v>
      </c>
      <c r="G19" s="17"/>
      <c r="H19" s="32">
        <f>H20</f>
        <v>30</v>
      </c>
    </row>
    <row r="20" spans="1:8" ht="24" customHeight="1">
      <c r="A20" s="2"/>
      <c r="B20" s="150" t="s">
        <v>197</v>
      </c>
      <c r="C20" s="51" t="s">
        <v>22</v>
      </c>
      <c r="D20" s="16" t="s">
        <v>6</v>
      </c>
      <c r="E20" s="16" t="s">
        <v>16</v>
      </c>
      <c r="F20" s="129" t="s">
        <v>212</v>
      </c>
      <c r="G20" s="17"/>
      <c r="H20" s="32">
        <f>H23+H22</f>
        <v>30</v>
      </c>
    </row>
    <row r="21" spans="1:8" ht="42.75" customHeight="1">
      <c r="A21" s="2"/>
      <c r="B21" s="25" t="s">
        <v>183</v>
      </c>
      <c r="C21" s="51" t="s">
        <v>22</v>
      </c>
      <c r="D21" s="16" t="s">
        <v>6</v>
      </c>
      <c r="E21" s="16" t="s">
        <v>16</v>
      </c>
      <c r="F21" s="129" t="s">
        <v>214</v>
      </c>
      <c r="G21" s="17"/>
      <c r="H21" s="32">
        <f>H22+H23</f>
        <v>30</v>
      </c>
    </row>
    <row r="22" spans="1:8" ht="66" customHeight="1">
      <c r="A22" s="2"/>
      <c r="B22" s="25" t="s">
        <v>281</v>
      </c>
      <c r="C22" s="51" t="s">
        <v>22</v>
      </c>
      <c r="D22" s="16" t="s">
        <v>6</v>
      </c>
      <c r="E22" s="16" t="s">
        <v>16</v>
      </c>
      <c r="F22" s="129" t="s">
        <v>214</v>
      </c>
      <c r="G22" s="17" t="s">
        <v>184</v>
      </c>
      <c r="H22" s="32">
        <f>10-10</f>
        <v>0</v>
      </c>
    </row>
    <row r="23" spans="1:8" ht="42.75" customHeight="1">
      <c r="A23" s="2"/>
      <c r="B23" s="25" t="s">
        <v>282</v>
      </c>
      <c r="C23" s="51" t="s">
        <v>22</v>
      </c>
      <c r="D23" s="16" t="s">
        <v>6</v>
      </c>
      <c r="E23" s="16" t="s">
        <v>16</v>
      </c>
      <c r="F23" s="129" t="s">
        <v>214</v>
      </c>
      <c r="G23" s="17" t="s">
        <v>185</v>
      </c>
      <c r="H23" s="32">
        <v>30</v>
      </c>
    </row>
    <row r="24" spans="1:8" ht="49.5" customHeight="1">
      <c r="A24" s="3" t="s">
        <v>148</v>
      </c>
      <c r="B24" s="54" t="s">
        <v>179</v>
      </c>
      <c r="C24" s="50" t="s">
        <v>22</v>
      </c>
      <c r="D24" s="58" t="s">
        <v>6</v>
      </c>
      <c r="E24" s="58" t="s">
        <v>7</v>
      </c>
      <c r="F24" s="129"/>
      <c r="G24" s="17"/>
      <c r="H24" s="179">
        <f>H25</f>
        <v>1868.01</v>
      </c>
    </row>
    <row r="25" spans="1:8" ht="24.75" customHeight="1">
      <c r="A25" s="3"/>
      <c r="B25" s="152" t="s">
        <v>195</v>
      </c>
      <c r="C25" s="50" t="s">
        <v>22</v>
      </c>
      <c r="D25" s="130" t="s">
        <v>6</v>
      </c>
      <c r="E25" s="130" t="s">
        <v>7</v>
      </c>
      <c r="F25" s="129" t="s">
        <v>12</v>
      </c>
      <c r="G25" s="17"/>
      <c r="H25" s="31">
        <f>H26</f>
        <v>1868.01</v>
      </c>
    </row>
    <row r="26" spans="1:8" ht="37.5" customHeight="1">
      <c r="A26" s="3"/>
      <c r="B26" s="150" t="s">
        <v>197</v>
      </c>
      <c r="C26" s="51" t="s">
        <v>22</v>
      </c>
      <c r="D26" s="16" t="s">
        <v>6</v>
      </c>
      <c r="E26" s="16" t="s">
        <v>7</v>
      </c>
      <c r="F26" s="129" t="s">
        <v>212</v>
      </c>
      <c r="G26" s="17"/>
      <c r="H26" s="31">
        <f>H28+H29+H30+H31+H32+H33+H35+H36</f>
        <v>1868.01</v>
      </c>
    </row>
    <row r="27" spans="1:8" ht="42" customHeight="1">
      <c r="A27" s="2"/>
      <c r="B27" s="25" t="s">
        <v>245</v>
      </c>
      <c r="C27" s="51" t="s">
        <v>22</v>
      </c>
      <c r="D27" s="16" t="s">
        <v>6</v>
      </c>
      <c r="E27" s="16" t="s">
        <v>7</v>
      </c>
      <c r="F27" s="129" t="s">
        <v>215</v>
      </c>
      <c r="G27" s="17"/>
      <c r="H27" s="32">
        <f>H28+H29+H30+H31+H32</f>
        <v>1821.8999999999999</v>
      </c>
    </row>
    <row r="28" spans="1:8" ht="24.75" customHeight="1">
      <c r="A28" s="2"/>
      <c r="B28" s="25" t="s">
        <v>279</v>
      </c>
      <c r="C28" s="50" t="s">
        <v>22</v>
      </c>
      <c r="D28" s="16" t="s">
        <v>6</v>
      </c>
      <c r="E28" s="16" t="s">
        <v>7</v>
      </c>
      <c r="F28" s="129" t="s">
        <v>215</v>
      </c>
      <c r="G28" s="17" t="s">
        <v>23</v>
      </c>
      <c r="H28" s="32">
        <v>1204.55</v>
      </c>
    </row>
    <row r="29" spans="1:8" ht="37.5" customHeight="1">
      <c r="A29" s="2"/>
      <c r="B29" s="25" t="s">
        <v>276</v>
      </c>
      <c r="C29" s="51" t="s">
        <v>22</v>
      </c>
      <c r="D29" s="16" t="s">
        <v>6</v>
      </c>
      <c r="E29" s="16" t="s">
        <v>7</v>
      </c>
      <c r="F29" s="129" t="s">
        <v>215</v>
      </c>
      <c r="G29" s="17" t="s">
        <v>24</v>
      </c>
      <c r="H29" s="32">
        <v>24.59</v>
      </c>
    </row>
    <row r="30" spans="1:8" ht="24.75" customHeight="1">
      <c r="A30" s="2"/>
      <c r="B30" s="25" t="s">
        <v>278</v>
      </c>
      <c r="C30" s="51" t="s">
        <v>22</v>
      </c>
      <c r="D30" s="16" t="s">
        <v>6</v>
      </c>
      <c r="E30" s="16" t="s">
        <v>7</v>
      </c>
      <c r="F30" s="129" t="s">
        <v>215</v>
      </c>
      <c r="G30" s="17" t="s">
        <v>145</v>
      </c>
      <c r="H30" s="32">
        <v>356.91</v>
      </c>
    </row>
    <row r="31" spans="1:8" ht="22.5" customHeight="1">
      <c r="A31" s="2"/>
      <c r="B31" s="25" t="s">
        <v>277</v>
      </c>
      <c r="C31" s="51" t="s">
        <v>22</v>
      </c>
      <c r="D31" s="16" t="s">
        <v>6</v>
      </c>
      <c r="E31" s="16" t="s">
        <v>7</v>
      </c>
      <c r="F31" s="129" t="s">
        <v>215</v>
      </c>
      <c r="G31" s="17" t="s">
        <v>25</v>
      </c>
      <c r="H31" s="32">
        <f>250.44-7.59-8</f>
        <v>234.85</v>
      </c>
    </row>
    <row r="32" spans="1:8" ht="24.75" customHeight="1">
      <c r="A32" s="2"/>
      <c r="B32" s="25" t="s">
        <v>283</v>
      </c>
      <c r="C32" s="51" t="s">
        <v>22</v>
      </c>
      <c r="D32" s="16" t="s">
        <v>6</v>
      </c>
      <c r="E32" s="16" t="s">
        <v>7</v>
      </c>
      <c r="F32" s="129" t="s">
        <v>215</v>
      </c>
      <c r="G32" s="17" t="s">
        <v>147</v>
      </c>
      <c r="H32" s="32">
        <v>1</v>
      </c>
    </row>
    <row r="33" spans="1:8" ht="24.75" customHeight="1">
      <c r="A33" s="2"/>
      <c r="B33" s="25" t="s">
        <v>277</v>
      </c>
      <c r="C33" s="50" t="s">
        <v>22</v>
      </c>
      <c r="D33" s="16" t="s">
        <v>6</v>
      </c>
      <c r="E33" s="16" t="s">
        <v>7</v>
      </c>
      <c r="F33" s="129" t="s">
        <v>264</v>
      </c>
      <c r="G33" s="17" t="s">
        <v>25</v>
      </c>
      <c r="H33" s="32">
        <v>2</v>
      </c>
    </row>
    <row r="34" spans="1:8" ht="24.75" customHeight="1">
      <c r="A34" s="2"/>
      <c r="B34" s="25" t="s">
        <v>245</v>
      </c>
      <c r="C34" s="51" t="s">
        <v>22</v>
      </c>
      <c r="D34" s="16" t="s">
        <v>6</v>
      </c>
      <c r="E34" s="16" t="s">
        <v>7</v>
      </c>
      <c r="F34" s="129" t="s">
        <v>311</v>
      </c>
      <c r="G34" s="17"/>
      <c r="H34" s="32">
        <f>H35+H36</f>
        <v>44.11</v>
      </c>
    </row>
    <row r="35" spans="1:8" ht="24.75" customHeight="1">
      <c r="A35" s="2"/>
      <c r="B35" s="25" t="s">
        <v>279</v>
      </c>
      <c r="C35" s="50" t="s">
        <v>22</v>
      </c>
      <c r="D35" s="16" t="s">
        <v>6</v>
      </c>
      <c r="E35" s="16" t="s">
        <v>7</v>
      </c>
      <c r="F35" s="129" t="s">
        <v>310</v>
      </c>
      <c r="G35" s="17" t="s">
        <v>23</v>
      </c>
      <c r="H35" s="32">
        <v>33.88</v>
      </c>
    </row>
    <row r="36" spans="1:8" ht="24.75" customHeight="1">
      <c r="A36" s="2"/>
      <c r="B36" s="25" t="s">
        <v>278</v>
      </c>
      <c r="C36" s="51" t="s">
        <v>22</v>
      </c>
      <c r="D36" s="16" t="s">
        <v>6</v>
      </c>
      <c r="E36" s="16" t="s">
        <v>7</v>
      </c>
      <c r="F36" s="129" t="s">
        <v>310</v>
      </c>
      <c r="G36" s="17" t="s">
        <v>145</v>
      </c>
      <c r="H36" s="32">
        <v>10.23</v>
      </c>
    </row>
    <row r="37" spans="1:8" ht="24.75" customHeight="1">
      <c r="A37" s="3" t="s">
        <v>149</v>
      </c>
      <c r="B37" s="54" t="s">
        <v>180</v>
      </c>
      <c r="C37" s="51" t="s">
        <v>22</v>
      </c>
      <c r="D37" s="58" t="s">
        <v>6</v>
      </c>
      <c r="E37" s="58" t="s">
        <v>63</v>
      </c>
      <c r="F37" s="129"/>
      <c r="G37" s="17"/>
      <c r="H37" s="156">
        <f>H41</f>
        <v>181</v>
      </c>
    </row>
    <row r="38" spans="1:8" ht="24.75" customHeight="1">
      <c r="A38" s="3"/>
      <c r="B38" s="152" t="s">
        <v>195</v>
      </c>
      <c r="C38" s="50" t="s">
        <v>22</v>
      </c>
      <c r="D38" s="130" t="s">
        <v>6</v>
      </c>
      <c r="E38" s="130" t="s">
        <v>63</v>
      </c>
      <c r="F38" s="129" t="s">
        <v>12</v>
      </c>
      <c r="G38" s="17"/>
      <c r="H38" s="31">
        <f>H39</f>
        <v>181</v>
      </c>
    </row>
    <row r="39" spans="1:8" ht="24.75" customHeight="1">
      <c r="A39" s="3"/>
      <c r="B39" s="150" t="s">
        <v>253</v>
      </c>
      <c r="C39" s="50" t="s">
        <v>22</v>
      </c>
      <c r="D39" s="130" t="s">
        <v>6</v>
      </c>
      <c r="E39" s="130" t="s">
        <v>63</v>
      </c>
      <c r="F39" s="129" t="s">
        <v>251</v>
      </c>
      <c r="G39" s="17"/>
      <c r="H39" s="31">
        <f>H40</f>
        <v>181</v>
      </c>
    </row>
    <row r="40" spans="1:8" ht="24.75" customHeight="1">
      <c r="A40" s="2"/>
      <c r="B40" s="25" t="s">
        <v>198</v>
      </c>
      <c r="C40" s="51" t="s">
        <v>22</v>
      </c>
      <c r="D40" s="16" t="s">
        <v>6</v>
      </c>
      <c r="E40" s="16" t="s">
        <v>63</v>
      </c>
      <c r="F40" s="129" t="s">
        <v>252</v>
      </c>
      <c r="G40" s="17"/>
      <c r="H40" s="32">
        <f>H41</f>
        <v>181</v>
      </c>
    </row>
    <row r="41" spans="1:8" ht="24.75" customHeight="1">
      <c r="A41" s="2"/>
      <c r="B41" s="25" t="s">
        <v>181</v>
      </c>
      <c r="C41" s="51" t="s">
        <v>22</v>
      </c>
      <c r="D41" s="16" t="s">
        <v>6</v>
      </c>
      <c r="E41" s="16" t="s">
        <v>63</v>
      </c>
      <c r="F41" s="129" t="s">
        <v>252</v>
      </c>
      <c r="G41" s="17" t="s">
        <v>123</v>
      </c>
      <c r="H41" s="32">
        <v>181</v>
      </c>
    </row>
    <row r="42" spans="1:8" ht="24.75" customHeight="1">
      <c r="A42" s="2" t="s">
        <v>150</v>
      </c>
      <c r="B42" s="54" t="s">
        <v>271</v>
      </c>
      <c r="C42" s="51" t="s">
        <v>22</v>
      </c>
      <c r="D42" s="58" t="s">
        <v>6</v>
      </c>
      <c r="E42" s="58" t="s">
        <v>146</v>
      </c>
      <c r="F42" s="129"/>
      <c r="G42" s="17"/>
      <c r="H42" s="157">
        <f>H43</f>
        <v>253.76</v>
      </c>
    </row>
    <row r="43" spans="1:8" ht="24.75" customHeight="1">
      <c r="A43" s="2"/>
      <c r="B43" s="160" t="s">
        <v>272</v>
      </c>
      <c r="C43" s="50" t="s">
        <v>22</v>
      </c>
      <c r="D43" s="130" t="s">
        <v>6</v>
      </c>
      <c r="E43" s="130" t="s">
        <v>146</v>
      </c>
      <c r="F43" s="129" t="s">
        <v>12</v>
      </c>
      <c r="G43" s="17"/>
      <c r="H43" s="32">
        <f>H44</f>
        <v>253.76</v>
      </c>
    </row>
    <row r="44" spans="1:8" ht="24.75" customHeight="1">
      <c r="A44" s="2"/>
      <c r="B44" s="160" t="s">
        <v>284</v>
      </c>
      <c r="C44" s="50" t="s">
        <v>22</v>
      </c>
      <c r="D44" s="130" t="s">
        <v>6</v>
      </c>
      <c r="E44" s="130" t="s">
        <v>146</v>
      </c>
      <c r="F44" s="129" t="s">
        <v>269</v>
      </c>
      <c r="G44" s="17"/>
      <c r="H44" s="32">
        <f>H45</f>
        <v>253.76</v>
      </c>
    </row>
    <row r="45" spans="1:8" ht="24.75" customHeight="1">
      <c r="A45" s="2"/>
      <c r="B45" s="25" t="s">
        <v>277</v>
      </c>
      <c r="C45" s="51" t="s">
        <v>22</v>
      </c>
      <c r="D45" s="16" t="s">
        <v>6</v>
      </c>
      <c r="E45" s="16" t="s">
        <v>146</v>
      </c>
      <c r="F45" s="129" t="s">
        <v>270</v>
      </c>
      <c r="G45" s="139" t="s">
        <v>25</v>
      </c>
      <c r="H45" s="32">
        <v>253.76</v>
      </c>
    </row>
    <row r="46" spans="1:8" ht="24.75" customHeight="1">
      <c r="A46" s="26" t="s">
        <v>151</v>
      </c>
      <c r="B46" s="54" t="s">
        <v>274</v>
      </c>
      <c r="C46" s="59" t="s">
        <v>22</v>
      </c>
      <c r="D46" s="58" t="s">
        <v>6</v>
      </c>
      <c r="E46" s="58" t="s">
        <v>10</v>
      </c>
      <c r="F46" s="129"/>
      <c r="G46" s="17"/>
      <c r="H46" s="156">
        <f>H49</f>
        <v>0</v>
      </c>
    </row>
    <row r="47" spans="1:8" ht="24.75" customHeight="1">
      <c r="A47" s="3"/>
      <c r="B47" s="152" t="s">
        <v>195</v>
      </c>
      <c r="C47" s="50" t="s">
        <v>22</v>
      </c>
      <c r="D47" s="130" t="s">
        <v>6</v>
      </c>
      <c r="E47" s="130" t="s">
        <v>10</v>
      </c>
      <c r="F47" s="129" t="s">
        <v>12</v>
      </c>
      <c r="G47" s="17"/>
      <c r="H47" s="31">
        <f>H48</f>
        <v>0</v>
      </c>
    </row>
    <row r="48" spans="1:8" ht="24.75" customHeight="1">
      <c r="A48" s="3"/>
      <c r="B48" s="150" t="s">
        <v>285</v>
      </c>
      <c r="C48" s="50" t="s">
        <v>22</v>
      </c>
      <c r="D48" s="130" t="s">
        <v>6</v>
      </c>
      <c r="E48" s="130" t="s">
        <v>10</v>
      </c>
      <c r="F48" s="129" t="s">
        <v>249</v>
      </c>
      <c r="G48" s="17"/>
      <c r="H48" s="31">
        <f>H49</f>
        <v>0</v>
      </c>
    </row>
    <row r="49" spans="1:8" ht="24.75" customHeight="1">
      <c r="A49" s="26"/>
      <c r="B49" s="25" t="s">
        <v>208</v>
      </c>
      <c r="C49" s="51" t="s">
        <v>22</v>
      </c>
      <c r="D49" s="16" t="s">
        <v>6</v>
      </c>
      <c r="E49" s="16" t="s">
        <v>10</v>
      </c>
      <c r="F49" s="129" t="s">
        <v>250</v>
      </c>
      <c r="G49" s="17" t="s">
        <v>144</v>
      </c>
      <c r="H49" s="32">
        <v>0</v>
      </c>
    </row>
    <row r="50" spans="1:8" ht="24.75" customHeight="1">
      <c r="A50" s="26" t="s">
        <v>152</v>
      </c>
      <c r="B50" s="54" t="s">
        <v>133</v>
      </c>
      <c r="C50" s="51" t="s">
        <v>22</v>
      </c>
      <c r="D50" s="58" t="s">
        <v>6</v>
      </c>
      <c r="E50" s="58" t="s">
        <v>134</v>
      </c>
      <c r="F50" s="129"/>
      <c r="G50" s="17"/>
      <c r="H50" s="156">
        <f>H53+H56+H57+H58+H59+H54+H55</f>
        <v>1584.27</v>
      </c>
    </row>
    <row r="51" spans="1:8" ht="24.75" customHeight="1">
      <c r="A51" s="3"/>
      <c r="B51" s="152" t="s">
        <v>195</v>
      </c>
      <c r="C51" s="50" t="s">
        <v>22</v>
      </c>
      <c r="D51" s="130" t="s">
        <v>6</v>
      </c>
      <c r="E51" s="130" t="s">
        <v>134</v>
      </c>
      <c r="F51" s="129" t="s">
        <v>12</v>
      </c>
      <c r="G51" s="17"/>
      <c r="H51" s="31">
        <f>H52</f>
        <v>1584.27</v>
      </c>
    </row>
    <row r="52" spans="1:8" ht="24.75" customHeight="1">
      <c r="A52" s="3"/>
      <c r="B52" s="153" t="s">
        <v>209</v>
      </c>
      <c r="C52" s="50" t="s">
        <v>22</v>
      </c>
      <c r="D52" s="130" t="s">
        <v>6</v>
      </c>
      <c r="E52" s="130" t="s">
        <v>134</v>
      </c>
      <c r="F52" s="129" t="s">
        <v>217</v>
      </c>
      <c r="G52" s="17"/>
      <c r="H52" s="31">
        <f>H53+H56+H57+H58+H59+H54+H55</f>
        <v>1584.27</v>
      </c>
    </row>
    <row r="53" spans="1:8" ht="24.75" customHeight="1">
      <c r="A53" s="26"/>
      <c r="B53" s="25" t="s">
        <v>277</v>
      </c>
      <c r="C53" s="51" t="s">
        <v>22</v>
      </c>
      <c r="D53" s="16" t="s">
        <v>6</v>
      </c>
      <c r="E53" s="16" t="s">
        <v>134</v>
      </c>
      <c r="F53" s="129" t="s">
        <v>219</v>
      </c>
      <c r="G53" s="17" t="s">
        <v>25</v>
      </c>
      <c r="H53" s="32">
        <v>950.85</v>
      </c>
    </row>
    <row r="54" spans="1:8" s="154" customFormat="1" ht="24.75" customHeight="1">
      <c r="A54" s="26"/>
      <c r="B54" s="25" t="s">
        <v>286</v>
      </c>
      <c r="C54" s="51" t="s">
        <v>22</v>
      </c>
      <c r="D54" s="16" t="s">
        <v>6</v>
      </c>
      <c r="E54" s="16" t="s">
        <v>134</v>
      </c>
      <c r="F54" s="129" t="s">
        <v>219</v>
      </c>
      <c r="G54" s="17" t="s">
        <v>255</v>
      </c>
      <c r="H54" s="32">
        <v>301.24</v>
      </c>
    </row>
    <row r="55" spans="1:8" s="154" customFormat="1" ht="24.75" customHeight="1">
      <c r="A55" s="26"/>
      <c r="B55" s="25" t="s">
        <v>282</v>
      </c>
      <c r="C55" s="51" t="s">
        <v>22</v>
      </c>
      <c r="D55" s="16" t="s">
        <v>6</v>
      </c>
      <c r="E55" s="16" t="s">
        <v>134</v>
      </c>
      <c r="F55" s="129" t="s">
        <v>219</v>
      </c>
      <c r="G55" s="17" t="s">
        <v>185</v>
      </c>
      <c r="H55" s="32">
        <v>2.37</v>
      </c>
    </row>
    <row r="56" spans="1:8" s="154" customFormat="1" ht="24.75" customHeight="1">
      <c r="A56" s="26"/>
      <c r="B56" s="25" t="s">
        <v>287</v>
      </c>
      <c r="C56" s="51" t="s">
        <v>22</v>
      </c>
      <c r="D56" s="16" t="s">
        <v>6</v>
      </c>
      <c r="E56" s="16" t="s">
        <v>134</v>
      </c>
      <c r="F56" s="129" t="s">
        <v>219</v>
      </c>
      <c r="G56" s="17" t="s">
        <v>26</v>
      </c>
      <c r="H56" s="32">
        <v>0</v>
      </c>
    </row>
    <row r="57" spans="1:8" ht="24.75" customHeight="1">
      <c r="A57" s="26"/>
      <c r="B57" s="25" t="s">
        <v>288</v>
      </c>
      <c r="C57" s="51" t="s">
        <v>22</v>
      </c>
      <c r="D57" s="16" t="s">
        <v>6</v>
      </c>
      <c r="E57" s="16" t="s">
        <v>134</v>
      </c>
      <c r="F57" s="129" t="s">
        <v>219</v>
      </c>
      <c r="G57" s="17" t="s">
        <v>27</v>
      </c>
      <c r="H57" s="32">
        <v>13.01</v>
      </c>
    </row>
    <row r="58" spans="1:8" ht="21" customHeight="1">
      <c r="A58" s="26"/>
      <c r="B58" s="25" t="s">
        <v>289</v>
      </c>
      <c r="C58" s="51" t="s">
        <v>22</v>
      </c>
      <c r="D58" s="16" t="s">
        <v>6</v>
      </c>
      <c r="E58" s="16" t="s">
        <v>134</v>
      </c>
      <c r="F58" s="129" t="s">
        <v>219</v>
      </c>
      <c r="G58" s="17" t="s">
        <v>147</v>
      </c>
      <c r="H58" s="32">
        <v>0</v>
      </c>
    </row>
    <row r="59" spans="1:8" ht="24.75" customHeight="1">
      <c r="A59" s="26"/>
      <c r="B59" s="25" t="s">
        <v>277</v>
      </c>
      <c r="C59" s="51" t="s">
        <v>22</v>
      </c>
      <c r="D59" s="16" t="s">
        <v>6</v>
      </c>
      <c r="E59" s="16" t="s">
        <v>134</v>
      </c>
      <c r="F59" s="129" t="s">
        <v>218</v>
      </c>
      <c r="G59" s="17" t="s">
        <v>25</v>
      </c>
      <c r="H59" s="32">
        <v>316.8</v>
      </c>
    </row>
    <row r="60" spans="1:8" ht="24" customHeight="1">
      <c r="A60" s="65">
        <v>2</v>
      </c>
      <c r="B60" s="61" t="s">
        <v>28</v>
      </c>
      <c r="C60" s="62" t="s">
        <v>22</v>
      </c>
      <c r="D60" s="63" t="s">
        <v>12</v>
      </c>
      <c r="E60" s="63"/>
      <c r="F60" s="140"/>
      <c r="G60" s="144"/>
      <c r="H60" s="66">
        <f>H65+H66+H67+H68</f>
        <v>368.40000000000003</v>
      </c>
    </row>
    <row r="61" spans="1:8" ht="22.5" customHeight="1">
      <c r="A61" s="26" t="s">
        <v>34</v>
      </c>
      <c r="B61" s="25" t="s">
        <v>29</v>
      </c>
      <c r="C61" s="50" t="s">
        <v>22</v>
      </c>
      <c r="D61" s="16" t="s">
        <v>12</v>
      </c>
      <c r="E61" s="16" t="s">
        <v>16</v>
      </c>
      <c r="F61" s="129"/>
      <c r="G61" s="17"/>
      <c r="H61" s="32">
        <f>H62</f>
        <v>368.40000000000003</v>
      </c>
    </row>
    <row r="62" spans="1:8" ht="24.75" customHeight="1">
      <c r="A62" s="3"/>
      <c r="B62" s="152" t="s">
        <v>195</v>
      </c>
      <c r="C62" s="50" t="s">
        <v>22</v>
      </c>
      <c r="D62" s="130" t="s">
        <v>12</v>
      </c>
      <c r="E62" s="130" t="s">
        <v>16</v>
      </c>
      <c r="F62" s="129" t="s">
        <v>12</v>
      </c>
      <c r="G62" s="17"/>
      <c r="H62" s="31">
        <f>H63</f>
        <v>368.40000000000003</v>
      </c>
    </row>
    <row r="63" spans="1:8" ht="24.75" customHeight="1">
      <c r="A63" s="3"/>
      <c r="B63" s="153" t="s">
        <v>30</v>
      </c>
      <c r="C63" s="50" t="s">
        <v>22</v>
      </c>
      <c r="D63" s="130" t="s">
        <v>12</v>
      </c>
      <c r="E63" s="130" t="s">
        <v>16</v>
      </c>
      <c r="F63" s="129" t="s">
        <v>220</v>
      </c>
      <c r="G63" s="17"/>
      <c r="H63" s="31">
        <f>H64</f>
        <v>368.40000000000003</v>
      </c>
    </row>
    <row r="64" spans="1:8" ht="24.75" customHeight="1">
      <c r="A64" s="18"/>
      <c r="B64" s="25" t="s">
        <v>196</v>
      </c>
      <c r="C64" s="51" t="s">
        <v>22</v>
      </c>
      <c r="D64" s="16" t="s">
        <v>12</v>
      </c>
      <c r="E64" s="16" t="s">
        <v>16</v>
      </c>
      <c r="F64" s="129" t="s">
        <v>221</v>
      </c>
      <c r="G64" s="17"/>
      <c r="H64" s="32">
        <f>H65+H66+H67+H68</f>
        <v>368.40000000000003</v>
      </c>
    </row>
    <row r="65" spans="1:8" ht="24.75" customHeight="1">
      <c r="A65" s="18"/>
      <c r="B65" s="25" t="s">
        <v>279</v>
      </c>
      <c r="C65" s="50" t="s">
        <v>22</v>
      </c>
      <c r="D65" s="16" t="s">
        <v>12</v>
      </c>
      <c r="E65" s="16" t="s">
        <v>16</v>
      </c>
      <c r="F65" s="129" t="s">
        <v>221</v>
      </c>
      <c r="G65" s="17" t="s">
        <v>23</v>
      </c>
      <c r="H65" s="32">
        <v>251.5</v>
      </c>
    </row>
    <row r="66" spans="1:8" ht="42.75" customHeight="1">
      <c r="A66" s="18"/>
      <c r="B66" s="25" t="s">
        <v>276</v>
      </c>
      <c r="C66" s="50" t="s">
        <v>22</v>
      </c>
      <c r="D66" s="16" t="s">
        <v>12</v>
      </c>
      <c r="E66" s="16" t="s">
        <v>16</v>
      </c>
      <c r="F66" s="129" t="s">
        <v>221</v>
      </c>
      <c r="G66" s="17" t="s">
        <v>24</v>
      </c>
      <c r="H66" s="32">
        <v>5.72</v>
      </c>
    </row>
    <row r="67" spans="1:8" ht="50.25" customHeight="1">
      <c r="A67" s="18"/>
      <c r="B67" s="25" t="s">
        <v>278</v>
      </c>
      <c r="C67" s="50" t="s">
        <v>22</v>
      </c>
      <c r="D67" s="16" t="s">
        <v>12</v>
      </c>
      <c r="E67" s="16" t="s">
        <v>16</v>
      </c>
      <c r="F67" s="129" t="s">
        <v>221</v>
      </c>
      <c r="G67" s="17" t="s">
        <v>145</v>
      </c>
      <c r="H67" s="32">
        <v>74.19</v>
      </c>
    </row>
    <row r="68" spans="1:8" ht="24.75" customHeight="1">
      <c r="A68" s="18"/>
      <c r="B68" s="25" t="s">
        <v>277</v>
      </c>
      <c r="C68" s="50" t="s">
        <v>22</v>
      </c>
      <c r="D68" s="16" t="s">
        <v>12</v>
      </c>
      <c r="E68" s="16" t="s">
        <v>16</v>
      </c>
      <c r="F68" s="129" t="s">
        <v>221</v>
      </c>
      <c r="G68" s="17" t="s">
        <v>25</v>
      </c>
      <c r="H68" s="32">
        <f>10.69+26.3</f>
        <v>36.99</v>
      </c>
    </row>
    <row r="69" spans="1:8" ht="24.75" customHeight="1">
      <c r="A69" s="65">
        <v>3</v>
      </c>
      <c r="B69" s="61" t="s">
        <v>18</v>
      </c>
      <c r="C69" s="62" t="s">
        <v>22</v>
      </c>
      <c r="D69" s="63" t="s">
        <v>16</v>
      </c>
      <c r="E69" s="63"/>
      <c r="F69" s="140"/>
      <c r="G69" s="144"/>
      <c r="H69" s="66">
        <f>H74+H79</f>
        <v>100.19</v>
      </c>
    </row>
    <row r="70" spans="1:8" ht="24.75" customHeight="1">
      <c r="A70" s="26" t="s">
        <v>35</v>
      </c>
      <c r="B70" s="25" t="s">
        <v>275</v>
      </c>
      <c r="C70" s="50" t="s">
        <v>22</v>
      </c>
      <c r="D70" s="16" t="s">
        <v>16</v>
      </c>
      <c r="E70" s="16" t="s">
        <v>13</v>
      </c>
      <c r="F70" s="129"/>
      <c r="G70" s="17"/>
      <c r="H70" s="32">
        <f>H71</f>
        <v>100.19</v>
      </c>
    </row>
    <row r="71" spans="1:8" ht="24.75" customHeight="1">
      <c r="A71" s="3"/>
      <c r="B71" s="152" t="s">
        <v>195</v>
      </c>
      <c r="C71" s="50" t="s">
        <v>22</v>
      </c>
      <c r="D71" s="130" t="s">
        <v>16</v>
      </c>
      <c r="E71" s="130" t="s">
        <v>13</v>
      </c>
      <c r="F71" s="129" t="s">
        <v>12</v>
      </c>
      <c r="G71" s="17"/>
      <c r="H71" s="31">
        <f>H72</f>
        <v>100.19</v>
      </c>
    </row>
    <row r="72" spans="1:8" ht="24" customHeight="1">
      <c r="A72" s="3"/>
      <c r="B72" s="5" t="s">
        <v>254</v>
      </c>
      <c r="C72" s="50" t="s">
        <v>22</v>
      </c>
      <c r="D72" s="130" t="s">
        <v>16</v>
      </c>
      <c r="E72" s="130" t="s">
        <v>13</v>
      </c>
      <c r="F72" s="129" t="s">
        <v>222</v>
      </c>
      <c r="G72" s="17"/>
      <c r="H72" s="31">
        <f>H73</f>
        <v>100.19</v>
      </c>
    </row>
    <row r="73" spans="1:8" ht="45.75" customHeight="1">
      <c r="A73" s="18"/>
      <c r="B73" s="25" t="s">
        <v>199</v>
      </c>
      <c r="C73" s="51" t="s">
        <v>22</v>
      </c>
      <c r="D73" s="16" t="s">
        <v>16</v>
      </c>
      <c r="E73" s="16" t="s">
        <v>13</v>
      </c>
      <c r="F73" s="129" t="s">
        <v>223</v>
      </c>
      <c r="G73" s="17"/>
      <c r="H73" s="32">
        <f>H74</f>
        <v>100.19</v>
      </c>
    </row>
    <row r="74" spans="1:8" ht="24.75" customHeight="1">
      <c r="A74" s="18"/>
      <c r="B74" s="25" t="s">
        <v>277</v>
      </c>
      <c r="C74" s="50" t="s">
        <v>22</v>
      </c>
      <c r="D74" s="16" t="s">
        <v>16</v>
      </c>
      <c r="E74" s="16" t="s">
        <v>13</v>
      </c>
      <c r="F74" s="129" t="s">
        <v>223</v>
      </c>
      <c r="G74" s="17" t="s">
        <v>25</v>
      </c>
      <c r="H74" s="32">
        <v>100.19</v>
      </c>
    </row>
    <row r="75" spans="1:8" ht="24.75" customHeight="1">
      <c r="A75" s="26" t="s">
        <v>36</v>
      </c>
      <c r="B75" s="25" t="s">
        <v>31</v>
      </c>
      <c r="C75" s="51" t="s">
        <v>22</v>
      </c>
      <c r="D75" s="16" t="s">
        <v>32</v>
      </c>
      <c r="E75" s="16" t="s">
        <v>70</v>
      </c>
      <c r="F75" s="129"/>
      <c r="G75" s="17"/>
      <c r="H75" s="32">
        <f>H76</f>
        <v>0</v>
      </c>
    </row>
    <row r="76" spans="1:8" ht="24.75" customHeight="1">
      <c r="A76" s="3"/>
      <c r="B76" s="152" t="s">
        <v>195</v>
      </c>
      <c r="C76" s="50" t="s">
        <v>22</v>
      </c>
      <c r="D76" s="130" t="s">
        <v>16</v>
      </c>
      <c r="E76" s="130" t="s">
        <v>70</v>
      </c>
      <c r="F76" s="129" t="s">
        <v>12</v>
      </c>
      <c r="G76" s="17"/>
      <c r="H76" s="31">
        <f>H77</f>
        <v>0</v>
      </c>
    </row>
    <row r="77" spans="1:8" ht="24.75" customHeight="1">
      <c r="A77" s="3"/>
      <c r="B77" s="5" t="s">
        <v>210</v>
      </c>
      <c r="C77" s="50" t="s">
        <v>22</v>
      </c>
      <c r="D77" s="130" t="s">
        <v>16</v>
      </c>
      <c r="E77" s="130" t="s">
        <v>70</v>
      </c>
      <c r="F77" s="129" t="s">
        <v>222</v>
      </c>
      <c r="G77" s="17"/>
      <c r="H77" s="31">
        <f>H78</f>
        <v>0</v>
      </c>
    </row>
    <row r="78" spans="1:8" ht="24.75" customHeight="1">
      <c r="A78" s="18"/>
      <c r="B78" s="25" t="s">
        <v>200</v>
      </c>
      <c r="C78" s="50" t="s">
        <v>22</v>
      </c>
      <c r="D78" s="16" t="s">
        <v>32</v>
      </c>
      <c r="E78" s="16" t="s">
        <v>70</v>
      </c>
      <c r="F78" s="129" t="s">
        <v>224</v>
      </c>
      <c r="G78" s="17"/>
      <c r="H78" s="32">
        <f>H79</f>
        <v>0</v>
      </c>
    </row>
    <row r="79" spans="1:8" ht="24.75" customHeight="1">
      <c r="A79" s="18"/>
      <c r="B79" s="25" t="s">
        <v>277</v>
      </c>
      <c r="C79" s="51" t="s">
        <v>22</v>
      </c>
      <c r="D79" s="16" t="s">
        <v>32</v>
      </c>
      <c r="E79" s="16" t="s">
        <v>70</v>
      </c>
      <c r="F79" s="129" t="s">
        <v>224</v>
      </c>
      <c r="G79" s="17" t="s">
        <v>25</v>
      </c>
      <c r="H79" s="32">
        <v>0</v>
      </c>
    </row>
    <row r="80" spans="1:8" ht="24.75" customHeight="1">
      <c r="A80" s="65">
        <v>4</v>
      </c>
      <c r="B80" s="61" t="s">
        <v>8</v>
      </c>
      <c r="C80" s="62" t="s">
        <v>22</v>
      </c>
      <c r="D80" s="63" t="s">
        <v>7</v>
      </c>
      <c r="E80" s="63"/>
      <c r="F80" s="140"/>
      <c r="G80" s="144"/>
      <c r="H80" s="67">
        <f>H85</f>
        <v>1406.71</v>
      </c>
    </row>
    <row r="81" spans="1:8" ht="24.75" customHeight="1">
      <c r="A81" s="26" t="s">
        <v>37</v>
      </c>
      <c r="B81" s="25" t="s">
        <v>88</v>
      </c>
      <c r="C81" s="51" t="s">
        <v>22</v>
      </c>
      <c r="D81" s="16" t="s">
        <v>7</v>
      </c>
      <c r="E81" s="16" t="s">
        <v>13</v>
      </c>
      <c r="F81" s="129"/>
      <c r="G81" s="17"/>
      <c r="H81" s="32">
        <f>H82</f>
        <v>1406.71</v>
      </c>
    </row>
    <row r="82" spans="1:8" ht="24.75" customHeight="1">
      <c r="A82" s="3"/>
      <c r="B82" s="152" t="s">
        <v>195</v>
      </c>
      <c r="C82" s="50" t="s">
        <v>22</v>
      </c>
      <c r="D82" s="130" t="s">
        <v>7</v>
      </c>
      <c r="E82" s="130" t="s">
        <v>7</v>
      </c>
      <c r="F82" s="129" t="s">
        <v>12</v>
      </c>
      <c r="G82" s="17"/>
      <c r="H82" s="31">
        <f>H83</f>
        <v>1406.71</v>
      </c>
    </row>
    <row r="83" spans="1:8" ht="22.5" customHeight="1">
      <c r="A83" s="3"/>
      <c r="B83" s="153" t="s">
        <v>246</v>
      </c>
      <c r="C83" s="50" t="s">
        <v>22</v>
      </c>
      <c r="D83" s="130" t="s">
        <v>7</v>
      </c>
      <c r="E83" s="130" t="s">
        <v>7</v>
      </c>
      <c r="F83" s="129" t="s">
        <v>225</v>
      </c>
      <c r="G83" s="17"/>
      <c r="H83" s="31">
        <f>H84</f>
        <v>1406.71</v>
      </c>
    </row>
    <row r="84" spans="1:8" ht="24.75" customHeight="1">
      <c r="A84" s="26"/>
      <c r="B84" s="25" t="s">
        <v>201</v>
      </c>
      <c r="C84" s="51" t="s">
        <v>22</v>
      </c>
      <c r="D84" s="16" t="s">
        <v>7</v>
      </c>
      <c r="E84" s="16" t="s">
        <v>13</v>
      </c>
      <c r="F84" s="129" t="s">
        <v>226</v>
      </c>
      <c r="G84" s="17"/>
      <c r="H84" s="32">
        <f>H85</f>
        <v>1406.71</v>
      </c>
    </row>
    <row r="85" spans="1:8" ht="24.75" customHeight="1">
      <c r="A85" s="26"/>
      <c r="B85" s="25" t="s">
        <v>277</v>
      </c>
      <c r="C85" s="51" t="s">
        <v>22</v>
      </c>
      <c r="D85" s="16" t="s">
        <v>7</v>
      </c>
      <c r="E85" s="16" t="s">
        <v>13</v>
      </c>
      <c r="F85" s="129" t="s">
        <v>226</v>
      </c>
      <c r="G85" s="17" t="s">
        <v>25</v>
      </c>
      <c r="H85" s="32">
        <v>1406.71</v>
      </c>
    </row>
    <row r="86" spans="1:8" ht="21.75" customHeight="1">
      <c r="A86" s="26"/>
      <c r="B86" s="25" t="s">
        <v>289</v>
      </c>
      <c r="C86" s="51" t="s">
        <v>22</v>
      </c>
      <c r="D86" s="16" t="s">
        <v>7</v>
      </c>
      <c r="E86" s="16" t="s">
        <v>13</v>
      </c>
      <c r="F86" s="129" t="s">
        <v>226</v>
      </c>
      <c r="G86" s="17" t="s">
        <v>147</v>
      </c>
      <c r="H86" s="32">
        <v>0</v>
      </c>
    </row>
    <row r="87" spans="1:8" ht="24.75" customHeight="1">
      <c r="A87" s="68" t="s">
        <v>86</v>
      </c>
      <c r="B87" s="69" t="s">
        <v>1</v>
      </c>
      <c r="C87" s="62" t="s">
        <v>22</v>
      </c>
      <c r="D87" s="63" t="s">
        <v>11</v>
      </c>
      <c r="E87" s="63"/>
      <c r="F87" s="141"/>
      <c r="G87" s="144"/>
      <c r="H87" s="67">
        <f>H88</f>
        <v>4850.81</v>
      </c>
    </row>
    <row r="88" spans="1:8" ht="24.75" customHeight="1">
      <c r="A88" s="26" t="s">
        <v>173</v>
      </c>
      <c r="B88" s="25" t="s">
        <v>19</v>
      </c>
      <c r="C88" s="51" t="s">
        <v>22</v>
      </c>
      <c r="D88" s="16" t="s">
        <v>11</v>
      </c>
      <c r="E88" s="16" t="s">
        <v>16</v>
      </c>
      <c r="F88" s="128"/>
      <c r="G88" s="17"/>
      <c r="H88" s="32">
        <f>H94+H89</f>
        <v>4850.81</v>
      </c>
    </row>
    <row r="89" spans="1:8" ht="58.5" customHeight="1">
      <c r="A89" s="3"/>
      <c r="B89" s="152" t="s">
        <v>203</v>
      </c>
      <c r="C89" s="50" t="s">
        <v>22</v>
      </c>
      <c r="D89" s="130" t="s">
        <v>11</v>
      </c>
      <c r="E89" s="130" t="s">
        <v>16</v>
      </c>
      <c r="F89" s="129" t="s">
        <v>6</v>
      </c>
      <c r="G89" s="17"/>
      <c r="H89" s="31">
        <f>H90</f>
        <v>343.06000000000006</v>
      </c>
    </row>
    <row r="90" spans="1:8" ht="24.75" customHeight="1">
      <c r="A90" s="3"/>
      <c r="B90" s="155" t="s">
        <v>211</v>
      </c>
      <c r="C90" s="50" t="s">
        <v>22</v>
      </c>
      <c r="D90" s="130" t="s">
        <v>11</v>
      </c>
      <c r="E90" s="130" t="s">
        <v>16</v>
      </c>
      <c r="F90" s="129" t="s">
        <v>205</v>
      </c>
      <c r="G90" s="17"/>
      <c r="H90" s="31">
        <f>H92+H91</f>
        <v>343.06000000000006</v>
      </c>
    </row>
    <row r="91" spans="1:8" ht="24.75" customHeight="1">
      <c r="A91" s="26"/>
      <c r="B91" s="25" t="s">
        <v>277</v>
      </c>
      <c r="C91" s="51" t="s">
        <v>22</v>
      </c>
      <c r="D91" s="16" t="s">
        <v>11</v>
      </c>
      <c r="E91" s="16" t="s">
        <v>16</v>
      </c>
      <c r="F91" s="128" t="s">
        <v>268</v>
      </c>
      <c r="G91" s="17" t="s">
        <v>25</v>
      </c>
      <c r="H91" s="31">
        <v>42.09</v>
      </c>
    </row>
    <row r="92" spans="1:8" ht="65.25" customHeight="1">
      <c r="A92" s="3"/>
      <c r="B92" s="162" t="s">
        <v>204</v>
      </c>
      <c r="C92" s="51" t="s">
        <v>22</v>
      </c>
      <c r="D92" s="16" t="s">
        <v>11</v>
      </c>
      <c r="E92" s="16" t="s">
        <v>16</v>
      </c>
      <c r="F92" s="128" t="s">
        <v>207</v>
      </c>
      <c r="G92" s="17"/>
      <c r="H92" s="31">
        <f>H93</f>
        <v>300.97</v>
      </c>
    </row>
    <row r="93" spans="1:8" ht="24.75" customHeight="1">
      <c r="A93" s="26"/>
      <c r="B93" s="25" t="s">
        <v>277</v>
      </c>
      <c r="C93" s="51" t="s">
        <v>22</v>
      </c>
      <c r="D93" s="16" t="s">
        <v>11</v>
      </c>
      <c r="E93" s="16" t="s">
        <v>16</v>
      </c>
      <c r="F93" s="128" t="s">
        <v>202</v>
      </c>
      <c r="G93" s="17" t="s">
        <v>25</v>
      </c>
      <c r="H93" s="32">
        <v>300.97</v>
      </c>
    </row>
    <row r="94" spans="1:8" ht="24.75" customHeight="1">
      <c r="A94" s="3"/>
      <c r="B94" s="152" t="s">
        <v>195</v>
      </c>
      <c r="C94" s="50" t="s">
        <v>22</v>
      </c>
      <c r="D94" s="130" t="s">
        <v>11</v>
      </c>
      <c r="E94" s="130" t="s">
        <v>16</v>
      </c>
      <c r="F94" s="129" t="s">
        <v>12</v>
      </c>
      <c r="G94" s="17"/>
      <c r="H94" s="31">
        <f>H95</f>
        <v>4507.75</v>
      </c>
    </row>
    <row r="95" spans="1:8" ht="24.75" customHeight="1">
      <c r="A95" s="3"/>
      <c r="B95" s="153" t="s">
        <v>247</v>
      </c>
      <c r="C95" s="50" t="s">
        <v>22</v>
      </c>
      <c r="D95" s="130" t="s">
        <v>11</v>
      </c>
      <c r="E95" s="130" t="s">
        <v>16</v>
      </c>
      <c r="F95" s="129" t="s">
        <v>227</v>
      </c>
      <c r="G95" s="17"/>
      <c r="H95" s="31">
        <f>H98+H100+H97+H102+H103+H105</f>
        <v>4507.75</v>
      </c>
    </row>
    <row r="96" spans="1:8" ht="24.75" customHeight="1">
      <c r="A96" s="3"/>
      <c r="B96" s="25" t="s">
        <v>277</v>
      </c>
      <c r="C96" s="50" t="s">
        <v>22</v>
      </c>
      <c r="D96" s="16" t="s">
        <v>11</v>
      </c>
      <c r="E96" s="16" t="s">
        <v>16</v>
      </c>
      <c r="F96" s="129" t="s">
        <v>228</v>
      </c>
      <c r="G96" s="17"/>
      <c r="H96" s="31">
        <f>H97+H98</f>
        <v>393.53999999999996</v>
      </c>
    </row>
    <row r="97" spans="1:8" ht="24.75" customHeight="1">
      <c r="A97" s="18"/>
      <c r="B97" s="25" t="s">
        <v>277</v>
      </c>
      <c r="C97" s="50" t="s">
        <v>22</v>
      </c>
      <c r="D97" s="16" t="s">
        <v>11</v>
      </c>
      <c r="E97" s="16" t="s">
        <v>16</v>
      </c>
      <c r="F97" s="129" t="s">
        <v>228</v>
      </c>
      <c r="G97" s="17" t="s">
        <v>25</v>
      </c>
      <c r="H97" s="32">
        <f>86.89-70+190.11-13.33</f>
        <v>193.67</v>
      </c>
    </row>
    <row r="98" spans="1:8" ht="24.75" customHeight="1">
      <c r="A98" s="18"/>
      <c r="B98" s="25" t="s">
        <v>286</v>
      </c>
      <c r="C98" s="50" t="s">
        <v>22</v>
      </c>
      <c r="D98" s="16" t="s">
        <v>11</v>
      </c>
      <c r="E98" s="16" t="s">
        <v>16</v>
      </c>
      <c r="F98" s="129" t="s">
        <v>228</v>
      </c>
      <c r="G98" s="17" t="s">
        <v>255</v>
      </c>
      <c r="H98" s="32">
        <v>199.87</v>
      </c>
    </row>
    <row r="99" spans="1:8" ht="24.75" customHeight="1">
      <c r="A99" s="18"/>
      <c r="B99" s="25" t="s">
        <v>277</v>
      </c>
      <c r="C99" s="51" t="s">
        <v>22</v>
      </c>
      <c r="D99" s="16" t="s">
        <v>11</v>
      </c>
      <c r="E99" s="16" t="s">
        <v>16</v>
      </c>
      <c r="F99" s="129" t="s">
        <v>241</v>
      </c>
      <c r="G99" s="17"/>
      <c r="H99" s="32">
        <f>H100</f>
        <v>464.08</v>
      </c>
    </row>
    <row r="100" spans="1:8" ht="24.75" customHeight="1">
      <c r="A100" s="26"/>
      <c r="B100" s="25" t="s">
        <v>277</v>
      </c>
      <c r="C100" s="51" t="s">
        <v>22</v>
      </c>
      <c r="D100" s="16" t="s">
        <v>11</v>
      </c>
      <c r="E100" s="16" t="s">
        <v>16</v>
      </c>
      <c r="F100" s="129" t="s">
        <v>241</v>
      </c>
      <c r="G100" s="17" t="s">
        <v>25</v>
      </c>
      <c r="H100" s="32">
        <v>464.08</v>
      </c>
    </row>
    <row r="101" spans="1:8" ht="24.75" customHeight="1">
      <c r="A101" s="26"/>
      <c r="B101" s="54" t="s">
        <v>290</v>
      </c>
      <c r="C101" s="51" t="s">
        <v>22</v>
      </c>
      <c r="D101" s="16" t="s">
        <v>11</v>
      </c>
      <c r="E101" s="16" t="s">
        <v>16</v>
      </c>
      <c r="F101" s="128" t="s">
        <v>229</v>
      </c>
      <c r="G101" s="17"/>
      <c r="H101" s="32">
        <f>H102</f>
        <v>634.13</v>
      </c>
    </row>
    <row r="102" spans="1:8" ht="24.75" customHeight="1">
      <c r="A102" s="26"/>
      <c r="B102" s="25" t="s">
        <v>277</v>
      </c>
      <c r="C102" s="51" t="s">
        <v>22</v>
      </c>
      <c r="D102" s="16" t="s">
        <v>11</v>
      </c>
      <c r="E102" s="16" t="s">
        <v>16</v>
      </c>
      <c r="F102" s="128" t="s">
        <v>229</v>
      </c>
      <c r="G102" s="17" t="s">
        <v>25</v>
      </c>
      <c r="H102" s="32">
        <v>634.13</v>
      </c>
    </row>
    <row r="103" spans="1:8" ht="24.75" customHeight="1">
      <c r="A103" s="26"/>
      <c r="B103" s="25" t="s">
        <v>277</v>
      </c>
      <c r="C103" s="51" t="s">
        <v>22</v>
      </c>
      <c r="D103" s="16" t="s">
        <v>11</v>
      </c>
      <c r="E103" s="16" t="s">
        <v>16</v>
      </c>
      <c r="F103" s="128" t="s">
        <v>230</v>
      </c>
      <c r="G103" s="17" t="s">
        <v>25</v>
      </c>
      <c r="H103" s="32">
        <v>316</v>
      </c>
    </row>
    <row r="104" spans="1:8" ht="24.75" customHeight="1">
      <c r="A104" s="26"/>
      <c r="B104" s="55" t="s">
        <v>291</v>
      </c>
      <c r="C104" s="56" t="s">
        <v>22</v>
      </c>
      <c r="D104" s="16" t="s">
        <v>11</v>
      </c>
      <c r="E104" s="16" t="s">
        <v>16</v>
      </c>
      <c r="F104" s="128" t="s">
        <v>231</v>
      </c>
      <c r="G104" s="57"/>
      <c r="H104" s="32">
        <f>H105</f>
        <v>2700</v>
      </c>
    </row>
    <row r="105" spans="1:8" ht="24.75" customHeight="1">
      <c r="A105" s="26"/>
      <c r="B105" s="25" t="s">
        <v>277</v>
      </c>
      <c r="C105" s="56" t="s">
        <v>22</v>
      </c>
      <c r="D105" s="16" t="s">
        <v>11</v>
      </c>
      <c r="E105" s="16" t="s">
        <v>16</v>
      </c>
      <c r="F105" s="128" t="s">
        <v>231</v>
      </c>
      <c r="G105" s="57" t="s">
        <v>25</v>
      </c>
      <c r="H105" s="32">
        <v>2700</v>
      </c>
    </row>
    <row r="106" spans="1:8" ht="24.75" customHeight="1">
      <c r="A106" s="68" t="s">
        <v>95</v>
      </c>
      <c r="B106" s="61" t="s">
        <v>171</v>
      </c>
      <c r="C106" s="62" t="s">
        <v>22</v>
      </c>
      <c r="D106" s="63" t="s">
        <v>146</v>
      </c>
      <c r="E106" s="63"/>
      <c r="F106" s="141"/>
      <c r="G106" s="144"/>
      <c r="H106" s="67">
        <f>H110</f>
        <v>15</v>
      </c>
    </row>
    <row r="107" spans="1:8" ht="24.75" customHeight="1">
      <c r="A107" s="26"/>
      <c r="B107" s="25" t="s">
        <v>174</v>
      </c>
      <c r="C107" s="51" t="s">
        <v>22</v>
      </c>
      <c r="D107" s="16" t="s">
        <v>146</v>
      </c>
      <c r="E107" s="16" t="s">
        <v>146</v>
      </c>
      <c r="F107" s="128"/>
      <c r="G107" s="17"/>
      <c r="H107" s="32">
        <f>H108</f>
        <v>15</v>
      </c>
    </row>
    <row r="108" spans="1:8" ht="24.75" customHeight="1">
      <c r="A108" s="3"/>
      <c r="B108" s="152" t="s">
        <v>195</v>
      </c>
      <c r="C108" s="50" t="s">
        <v>22</v>
      </c>
      <c r="D108" s="130" t="s">
        <v>146</v>
      </c>
      <c r="E108" s="130" t="s">
        <v>146</v>
      </c>
      <c r="F108" s="129" t="s">
        <v>12</v>
      </c>
      <c r="G108" s="17"/>
      <c r="H108" s="31">
        <f>H109</f>
        <v>15</v>
      </c>
    </row>
    <row r="109" spans="1:8" ht="24.75" customHeight="1">
      <c r="A109" s="3"/>
      <c r="B109" s="25" t="s">
        <v>292</v>
      </c>
      <c r="C109" s="50" t="s">
        <v>22</v>
      </c>
      <c r="D109" s="130" t="s">
        <v>146</v>
      </c>
      <c r="E109" s="130" t="s">
        <v>146</v>
      </c>
      <c r="F109" s="129" t="s">
        <v>232</v>
      </c>
      <c r="G109" s="17"/>
      <c r="H109" s="49">
        <f>H110</f>
        <v>15</v>
      </c>
    </row>
    <row r="110" spans="1:8" ht="27" customHeight="1">
      <c r="A110" s="26"/>
      <c r="B110" s="25" t="s">
        <v>277</v>
      </c>
      <c r="C110" s="51" t="s">
        <v>22</v>
      </c>
      <c r="D110" s="16" t="s">
        <v>146</v>
      </c>
      <c r="E110" s="16" t="s">
        <v>146</v>
      </c>
      <c r="F110" s="129" t="s">
        <v>233</v>
      </c>
      <c r="G110" s="17" t="s">
        <v>25</v>
      </c>
      <c r="H110" s="32">
        <v>15</v>
      </c>
    </row>
    <row r="111" spans="1:8" ht="28.5" customHeight="1">
      <c r="A111" s="65" t="s">
        <v>153</v>
      </c>
      <c r="B111" s="70" t="s">
        <v>175</v>
      </c>
      <c r="C111" s="62" t="s">
        <v>22</v>
      </c>
      <c r="D111" s="71" t="s">
        <v>17</v>
      </c>
      <c r="E111" s="71"/>
      <c r="F111" s="142"/>
      <c r="G111" s="144"/>
      <c r="H111" s="67">
        <f>H112</f>
        <v>2469.54</v>
      </c>
    </row>
    <row r="112" spans="1:8" ht="24" customHeight="1">
      <c r="A112" s="26"/>
      <c r="B112" s="25" t="s">
        <v>176</v>
      </c>
      <c r="C112" s="50" t="s">
        <v>22</v>
      </c>
      <c r="D112" s="16" t="s">
        <v>9</v>
      </c>
      <c r="E112" s="16" t="s">
        <v>6</v>
      </c>
      <c r="F112" s="128"/>
      <c r="G112" s="17"/>
      <c r="H112" s="32">
        <f>H113</f>
        <v>2469.54</v>
      </c>
    </row>
    <row r="113" spans="1:8" ht="24.75" customHeight="1">
      <c r="A113" s="3"/>
      <c r="B113" s="152" t="s">
        <v>195</v>
      </c>
      <c r="C113" s="50" t="s">
        <v>22</v>
      </c>
      <c r="D113" s="130" t="s">
        <v>9</v>
      </c>
      <c r="E113" s="130" t="s">
        <v>6</v>
      </c>
      <c r="F113" s="129" t="s">
        <v>12</v>
      </c>
      <c r="G113" s="17"/>
      <c r="H113" s="31">
        <f>H114</f>
        <v>2469.54</v>
      </c>
    </row>
    <row r="114" spans="1:8" ht="24.75" customHeight="1">
      <c r="A114" s="3"/>
      <c r="B114" s="25" t="s">
        <v>293</v>
      </c>
      <c r="C114" s="50" t="s">
        <v>22</v>
      </c>
      <c r="D114" s="130" t="s">
        <v>9</v>
      </c>
      <c r="E114" s="130" t="s">
        <v>6</v>
      </c>
      <c r="F114" s="129" t="s">
        <v>234</v>
      </c>
      <c r="G114" s="17"/>
      <c r="H114" s="49">
        <f>H115+H116+H117</f>
        <v>2469.54</v>
      </c>
    </row>
    <row r="115" spans="1:8" ht="53.25" customHeight="1">
      <c r="A115" s="18"/>
      <c r="B115" s="25" t="s">
        <v>294</v>
      </c>
      <c r="C115" s="50" t="s">
        <v>22</v>
      </c>
      <c r="D115" s="16" t="s">
        <v>9</v>
      </c>
      <c r="E115" s="16" t="s">
        <v>6</v>
      </c>
      <c r="F115" s="129" t="s">
        <v>235</v>
      </c>
      <c r="G115" s="17" t="s">
        <v>128</v>
      </c>
      <c r="H115" s="32">
        <f>2300.19+16</f>
        <v>2316.19</v>
      </c>
    </row>
    <row r="116" spans="1:9" ht="53.25" customHeight="1">
      <c r="A116" s="18"/>
      <c r="B116" s="25" t="s">
        <v>294</v>
      </c>
      <c r="C116" s="50" t="s">
        <v>22</v>
      </c>
      <c r="D116" s="16" t="s">
        <v>9</v>
      </c>
      <c r="E116" s="16" t="s">
        <v>6</v>
      </c>
      <c r="F116" s="129" t="s">
        <v>236</v>
      </c>
      <c r="G116" s="17" t="s">
        <v>128</v>
      </c>
      <c r="H116" s="32">
        <f>223.42-100.74</f>
        <v>122.67999999999999</v>
      </c>
      <c r="I116" s="180"/>
    </row>
    <row r="117" spans="1:8" ht="53.25" customHeight="1">
      <c r="A117" s="18"/>
      <c r="B117" s="25" t="s">
        <v>294</v>
      </c>
      <c r="C117" s="50" t="s">
        <v>22</v>
      </c>
      <c r="D117" s="16" t="s">
        <v>9</v>
      </c>
      <c r="E117" s="16" t="s">
        <v>6</v>
      </c>
      <c r="F117" s="129" t="s">
        <v>237</v>
      </c>
      <c r="G117" s="17" t="s">
        <v>128</v>
      </c>
      <c r="H117" s="32">
        <v>30.67</v>
      </c>
    </row>
    <row r="118" spans="1:8" ht="24" customHeight="1">
      <c r="A118" s="65" t="s">
        <v>154</v>
      </c>
      <c r="B118" s="61" t="s">
        <v>124</v>
      </c>
      <c r="C118" s="62" t="s">
        <v>22</v>
      </c>
      <c r="D118" s="63" t="s">
        <v>14</v>
      </c>
      <c r="E118" s="63"/>
      <c r="F118" s="141"/>
      <c r="G118" s="144"/>
      <c r="H118" s="67">
        <f>H122</f>
        <v>4</v>
      </c>
    </row>
    <row r="119" spans="1:8" ht="24.75" customHeight="1">
      <c r="A119" s="18"/>
      <c r="B119" s="25" t="s">
        <v>125</v>
      </c>
      <c r="C119" s="50" t="s">
        <v>22</v>
      </c>
      <c r="D119" s="16" t="s">
        <v>14</v>
      </c>
      <c r="E119" s="16" t="s">
        <v>16</v>
      </c>
      <c r="F119" s="128"/>
      <c r="G119" s="17"/>
      <c r="H119" s="32">
        <f>H120</f>
        <v>4</v>
      </c>
    </row>
    <row r="120" spans="1:8" ht="24.75" customHeight="1">
      <c r="A120" s="3"/>
      <c r="B120" s="152" t="s">
        <v>195</v>
      </c>
      <c r="C120" s="50" t="s">
        <v>22</v>
      </c>
      <c r="D120" s="130" t="s">
        <v>14</v>
      </c>
      <c r="E120" s="130" t="s">
        <v>16</v>
      </c>
      <c r="F120" s="129" t="s">
        <v>12</v>
      </c>
      <c r="G120" s="17"/>
      <c r="H120" s="31">
        <f>H121</f>
        <v>4</v>
      </c>
    </row>
    <row r="121" spans="1:8" ht="21" customHeight="1">
      <c r="A121" s="3"/>
      <c r="B121" s="153" t="s">
        <v>248</v>
      </c>
      <c r="C121" s="50" t="s">
        <v>22</v>
      </c>
      <c r="D121" s="130" t="s">
        <v>14</v>
      </c>
      <c r="E121" s="130" t="s">
        <v>16</v>
      </c>
      <c r="F121" s="129" t="s">
        <v>238</v>
      </c>
      <c r="G121" s="17"/>
      <c r="H121" s="31">
        <f>H122</f>
        <v>4</v>
      </c>
    </row>
    <row r="122" spans="1:8" ht="44.25" customHeight="1">
      <c r="A122" s="18"/>
      <c r="B122" s="25" t="s">
        <v>295</v>
      </c>
      <c r="C122" s="50" t="s">
        <v>22</v>
      </c>
      <c r="D122" s="16" t="s">
        <v>14</v>
      </c>
      <c r="E122" s="16" t="s">
        <v>16</v>
      </c>
      <c r="F122" s="129" t="s">
        <v>239</v>
      </c>
      <c r="G122" s="17" t="s">
        <v>126</v>
      </c>
      <c r="H122" s="32">
        <v>4</v>
      </c>
    </row>
    <row r="123" spans="1:8" ht="24.75" customHeight="1">
      <c r="A123" s="68" t="s">
        <v>155</v>
      </c>
      <c r="B123" s="61" t="s">
        <v>177</v>
      </c>
      <c r="C123" s="62" t="s">
        <v>22</v>
      </c>
      <c r="D123" s="63" t="s">
        <v>10</v>
      </c>
      <c r="E123" s="63"/>
      <c r="F123" s="141"/>
      <c r="G123" s="144"/>
      <c r="H123" s="67">
        <f>H127</f>
        <v>5</v>
      </c>
    </row>
    <row r="124" spans="1:8" ht="18.75" customHeight="1">
      <c r="A124" s="18"/>
      <c r="B124" s="25" t="s">
        <v>89</v>
      </c>
      <c r="C124" s="50" t="s">
        <v>22</v>
      </c>
      <c r="D124" s="16" t="s">
        <v>10</v>
      </c>
      <c r="E124" s="16" t="s">
        <v>12</v>
      </c>
      <c r="F124" s="128"/>
      <c r="G124" s="17"/>
      <c r="H124" s="32">
        <f>H125</f>
        <v>5</v>
      </c>
    </row>
    <row r="125" spans="1:8" ht="24" customHeight="1">
      <c r="A125" s="3"/>
      <c r="B125" s="152" t="s">
        <v>195</v>
      </c>
      <c r="C125" s="50" t="s">
        <v>22</v>
      </c>
      <c r="D125" s="130" t="s">
        <v>10</v>
      </c>
      <c r="E125" s="130" t="s">
        <v>12</v>
      </c>
      <c r="F125" s="129" t="s">
        <v>12</v>
      </c>
      <c r="G125" s="17"/>
      <c r="H125" s="31">
        <f>H126</f>
        <v>5</v>
      </c>
    </row>
    <row r="126" spans="1:8" ht="24" customHeight="1">
      <c r="A126" s="3"/>
      <c r="B126" s="153" t="s">
        <v>296</v>
      </c>
      <c r="C126" s="50" t="s">
        <v>22</v>
      </c>
      <c r="D126" s="130" t="s">
        <v>10</v>
      </c>
      <c r="E126" s="130" t="s">
        <v>12</v>
      </c>
      <c r="F126" s="129" t="s">
        <v>216</v>
      </c>
      <c r="G126" s="17"/>
      <c r="H126" s="31">
        <f>H127</f>
        <v>5</v>
      </c>
    </row>
    <row r="127" spans="1:8" ht="18" customHeight="1">
      <c r="A127" s="18"/>
      <c r="B127" s="25" t="s">
        <v>277</v>
      </c>
      <c r="C127" s="50" t="s">
        <v>22</v>
      </c>
      <c r="D127" s="16" t="s">
        <v>10</v>
      </c>
      <c r="E127" s="16" t="s">
        <v>12</v>
      </c>
      <c r="F127" s="129" t="s">
        <v>240</v>
      </c>
      <c r="G127" s="17" t="s">
        <v>25</v>
      </c>
      <c r="H127" s="32">
        <v>5</v>
      </c>
    </row>
    <row r="128" spans="1:8" ht="23.25" customHeight="1">
      <c r="A128" s="18"/>
      <c r="B128" s="74" t="s">
        <v>38</v>
      </c>
      <c r="C128" s="75" t="s">
        <v>22</v>
      </c>
      <c r="D128" s="72"/>
      <c r="E128" s="72"/>
      <c r="F128" s="143"/>
      <c r="G128" s="145"/>
      <c r="H128" s="73">
        <f>H8+H60+H69+H80+H87+H106+H111+H118+H123</f>
        <v>14610.48</v>
      </c>
    </row>
    <row r="129" ht="21.75" customHeight="1"/>
    <row r="130" ht="21.75" customHeight="1">
      <c r="H130" s="181"/>
    </row>
    <row r="131" ht="44.25" customHeight="1"/>
    <row r="132" ht="44.25" customHeight="1"/>
    <row r="133" ht="44.25" customHeight="1"/>
    <row r="134" ht="44.25" customHeight="1"/>
    <row r="135" ht="44.25" customHeight="1"/>
    <row r="136" ht="44.25" customHeight="1"/>
    <row r="137" ht="44.25" customHeight="1"/>
    <row r="138" ht="44.25" customHeight="1"/>
    <row r="139" ht="44.25" customHeight="1"/>
    <row r="140" ht="44.25" customHeight="1"/>
    <row r="141" ht="44.25" customHeight="1"/>
    <row r="142" ht="44.25" customHeight="1"/>
    <row r="143" ht="44.25" customHeight="1"/>
    <row r="144" ht="44.25" customHeight="1"/>
    <row r="145" ht="44.25" customHeight="1"/>
    <row r="146" ht="44.25" customHeight="1"/>
    <row r="147" ht="44.25" customHeight="1"/>
    <row r="148" ht="44.25" customHeight="1"/>
    <row r="149" ht="44.25" customHeight="1"/>
    <row r="150" ht="44.25" customHeight="1"/>
    <row r="151" ht="44.25" customHeight="1"/>
    <row r="152" ht="44.25" customHeight="1"/>
    <row r="153" ht="44.25" customHeight="1"/>
    <row r="154" ht="44.25" customHeight="1"/>
    <row r="155" ht="44.25" customHeight="1"/>
  </sheetData>
  <sheetProtection/>
  <mergeCells count="4">
    <mergeCell ref="A3:G3"/>
    <mergeCell ref="A4:G4"/>
    <mergeCell ref="F2:H2"/>
    <mergeCell ref="F1:H1"/>
  </mergeCells>
  <printOptions/>
  <pageMargins left="0.2755905511811024" right="0.1968503937007874" top="0.03937007874015748" bottom="0.1968503937007874" header="0.03937007874015748" footer="0.1968503937007874"/>
  <pageSetup horizontalDpi="600" verticalDpi="6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28"/>
  <sheetViews>
    <sheetView view="pageBreakPreview" zoomScaleSheetLayoutView="100" zoomScalePageLayoutView="0" workbookViewId="0" topLeftCell="A112">
      <selection activeCell="I12" sqref="I12:J12"/>
    </sheetView>
  </sheetViews>
  <sheetFormatPr defaultColWidth="8.875" defaultRowHeight="12.75"/>
  <cols>
    <col min="1" max="1" width="5.375" style="52" customWidth="1"/>
    <col min="2" max="2" width="37.375" style="6" customWidth="1"/>
    <col min="3" max="4" width="2.875" style="1" customWidth="1"/>
    <col min="5" max="5" width="12.25390625" style="1" customWidth="1"/>
    <col min="6" max="6" width="5.00390625" style="1" customWidth="1"/>
    <col min="7" max="7" width="11.625" style="1" customWidth="1"/>
    <col min="8" max="16384" width="8.875" style="1" customWidth="1"/>
  </cols>
  <sheetData>
    <row r="1" spans="5:7" ht="12.75">
      <c r="E1" s="200" t="s">
        <v>267</v>
      </c>
      <c r="F1" s="201"/>
      <c r="G1" s="201"/>
    </row>
    <row r="2" spans="2:7" ht="62.25" customHeight="1">
      <c r="B2" s="19"/>
      <c r="C2" s="27"/>
      <c r="D2" s="27"/>
      <c r="E2" s="195" t="s">
        <v>323</v>
      </c>
      <c r="F2" s="196"/>
      <c r="G2" s="196"/>
    </row>
    <row r="3" spans="1:7" ht="51.75" customHeight="1">
      <c r="A3" s="202" t="s">
        <v>317</v>
      </c>
      <c r="B3" s="202"/>
      <c r="C3" s="202"/>
      <c r="D3" s="203"/>
      <c r="E3" s="203"/>
      <c r="F3" s="203"/>
      <c r="G3" s="203"/>
    </row>
    <row r="4" spans="1:7" ht="14.25" customHeight="1">
      <c r="A4" s="197" t="s">
        <v>325</v>
      </c>
      <c r="B4" s="197"/>
      <c r="C4" s="197"/>
      <c r="D4" s="199"/>
      <c r="E4" s="199"/>
      <c r="F4" s="199"/>
      <c r="G4" s="199"/>
    </row>
    <row r="5" ht="13.5" customHeight="1">
      <c r="C5" s="7"/>
    </row>
    <row r="6" spans="1:7" s="5" customFormat="1" ht="45.75" customHeight="1">
      <c r="A6" s="8" t="s">
        <v>20</v>
      </c>
      <c r="B6" s="9" t="s">
        <v>15</v>
      </c>
      <c r="C6" s="147" t="s">
        <v>2</v>
      </c>
      <c r="D6" s="147" t="s">
        <v>3</v>
      </c>
      <c r="E6" s="148" t="s">
        <v>4</v>
      </c>
      <c r="F6" s="149" t="s">
        <v>0</v>
      </c>
      <c r="G6" s="21" t="s">
        <v>187</v>
      </c>
    </row>
    <row r="7" spans="1:7" s="5" customFormat="1" ht="25.5" customHeight="1">
      <c r="A7" s="60">
        <v>1</v>
      </c>
      <c r="B7" s="61" t="s">
        <v>5</v>
      </c>
      <c r="C7" s="63" t="s">
        <v>6</v>
      </c>
      <c r="D7" s="63"/>
      <c r="E7" s="140"/>
      <c r="F7" s="144"/>
      <c r="G7" s="64">
        <f>G8+G17+G23+G36+G45+G49+G41</f>
        <v>5390.83</v>
      </c>
    </row>
    <row r="8" spans="1:7" s="5" customFormat="1" ht="48" customHeight="1">
      <c r="A8" s="3" t="s">
        <v>33</v>
      </c>
      <c r="B8" s="54" t="s">
        <v>178</v>
      </c>
      <c r="C8" s="58" t="s">
        <v>6</v>
      </c>
      <c r="D8" s="58" t="s">
        <v>12</v>
      </c>
      <c r="E8" s="129"/>
      <c r="F8" s="17"/>
      <c r="G8" s="156">
        <f>G12+G13+G15+G16</f>
        <v>1473.7899999999997</v>
      </c>
    </row>
    <row r="9" spans="1:7" s="5" customFormat="1" ht="24.75" customHeight="1">
      <c r="A9" s="2"/>
      <c r="B9" s="25" t="s">
        <v>195</v>
      </c>
      <c r="C9" s="16" t="s">
        <v>6</v>
      </c>
      <c r="D9" s="16" t="s">
        <v>12</v>
      </c>
      <c r="E9" s="129" t="s">
        <v>12</v>
      </c>
      <c r="F9" s="17"/>
      <c r="G9" s="32">
        <f>G10</f>
        <v>1473.7899999999997</v>
      </c>
    </row>
    <row r="10" spans="1:7" s="5" customFormat="1" ht="24.75" customHeight="1">
      <c r="A10" s="2"/>
      <c r="B10" s="161" t="s">
        <v>197</v>
      </c>
      <c r="C10" s="16" t="s">
        <v>6</v>
      </c>
      <c r="D10" s="16" t="s">
        <v>12</v>
      </c>
      <c r="E10" s="129" t="s">
        <v>212</v>
      </c>
      <c r="F10" s="17"/>
      <c r="G10" s="32">
        <f>G11+G14</f>
        <v>1473.7899999999997</v>
      </c>
    </row>
    <row r="11" spans="1:7" s="5" customFormat="1" ht="24.75" customHeight="1">
      <c r="A11" s="2"/>
      <c r="B11" s="161" t="s">
        <v>280</v>
      </c>
      <c r="C11" s="16" t="s">
        <v>6</v>
      </c>
      <c r="D11" s="16" t="s">
        <v>12</v>
      </c>
      <c r="E11" s="129" t="s">
        <v>213</v>
      </c>
      <c r="F11" s="17"/>
      <c r="G11" s="32">
        <f>G12+G13</f>
        <v>1451.7299999999998</v>
      </c>
    </row>
    <row r="12" spans="1:7" s="5" customFormat="1" ht="38.25" customHeight="1">
      <c r="A12" s="2"/>
      <c r="B12" s="25" t="s">
        <v>279</v>
      </c>
      <c r="C12" s="16" t="s">
        <v>6</v>
      </c>
      <c r="D12" s="16" t="s">
        <v>12</v>
      </c>
      <c r="E12" s="129" t="s">
        <v>213</v>
      </c>
      <c r="F12" s="17" t="s">
        <v>23</v>
      </c>
      <c r="G12" s="32">
        <f>1112.06+7.58</f>
        <v>1119.6399999999999</v>
      </c>
    </row>
    <row r="13" spans="1:7" s="5" customFormat="1" ht="50.25" customHeight="1">
      <c r="A13" s="2"/>
      <c r="B13" s="25" t="s">
        <v>278</v>
      </c>
      <c r="C13" s="16" t="s">
        <v>6</v>
      </c>
      <c r="D13" s="16" t="s">
        <v>12</v>
      </c>
      <c r="E13" s="129" t="s">
        <v>213</v>
      </c>
      <c r="F13" s="17" t="s">
        <v>145</v>
      </c>
      <c r="G13" s="32">
        <f>332.09</f>
        <v>332.09</v>
      </c>
    </row>
    <row r="14" spans="1:7" s="5" customFormat="1" ht="24.75" customHeight="1">
      <c r="A14" s="2"/>
      <c r="B14" s="161" t="s">
        <v>280</v>
      </c>
      <c r="C14" s="16" t="s">
        <v>6</v>
      </c>
      <c r="D14" s="16" t="s">
        <v>12</v>
      </c>
      <c r="E14" s="129" t="s">
        <v>309</v>
      </c>
      <c r="F14" s="17"/>
      <c r="G14" s="32">
        <f>G15+G16</f>
        <v>22.060000000000002</v>
      </c>
    </row>
    <row r="15" spans="1:7" s="5" customFormat="1" ht="24.75" customHeight="1">
      <c r="A15" s="2"/>
      <c r="B15" s="25" t="s">
        <v>279</v>
      </c>
      <c r="C15" s="16" t="s">
        <v>6</v>
      </c>
      <c r="D15" s="16" t="s">
        <v>12</v>
      </c>
      <c r="E15" s="129" t="s">
        <v>310</v>
      </c>
      <c r="F15" s="17" t="s">
        <v>23</v>
      </c>
      <c r="G15" s="32">
        <v>16.94</v>
      </c>
    </row>
    <row r="16" spans="1:7" s="5" customFormat="1" ht="24.75" customHeight="1">
      <c r="A16" s="2"/>
      <c r="B16" s="25" t="s">
        <v>278</v>
      </c>
      <c r="C16" s="16" t="s">
        <v>6</v>
      </c>
      <c r="D16" s="16" t="s">
        <v>12</v>
      </c>
      <c r="E16" s="129" t="s">
        <v>310</v>
      </c>
      <c r="F16" s="17" t="s">
        <v>145</v>
      </c>
      <c r="G16" s="32">
        <v>5.12</v>
      </c>
    </row>
    <row r="17" spans="1:7" s="5" customFormat="1" ht="62.25" customHeight="1">
      <c r="A17" s="2" t="s">
        <v>59</v>
      </c>
      <c r="B17" s="54" t="s">
        <v>182</v>
      </c>
      <c r="C17" s="58" t="s">
        <v>6</v>
      </c>
      <c r="D17" s="58" t="s">
        <v>16</v>
      </c>
      <c r="E17" s="129"/>
      <c r="F17" s="17"/>
      <c r="G17" s="157">
        <f>G18</f>
        <v>30</v>
      </c>
    </row>
    <row r="18" spans="1:7" s="5" customFormat="1" ht="41.25" customHeight="1">
      <c r="A18" s="2"/>
      <c r="B18" s="151" t="s">
        <v>195</v>
      </c>
      <c r="C18" s="130" t="s">
        <v>6</v>
      </c>
      <c r="D18" s="130" t="s">
        <v>16</v>
      </c>
      <c r="E18" s="129" t="s">
        <v>12</v>
      </c>
      <c r="F18" s="17"/>
      <c r="G18" s="32">
        <f>G19</f>
        <v>30</v>
      </c>
    </row>
    <row r="19" spans="1:7" s="5" customFormat="1" ht="27.75" customHeight="1">
      <c r="A19" s="2"/>
      <c r="B19" s="150" t="s">
        <v>197</v>
      </c>
      <c r="C19" s="16" t="s">
        <v>6</v>
      </c>
      <c r="D19" s="16" t="s">
        <v>16</v>
      </c>
      <c r="E19" s="129" t="s">
        <v>212</v>
      </c>
      <c r="F19" s="17"/>
      <c r="G19" s="32">
        <f>G22+G21</f>
        <v>30</v>
      </c>
    </row>
    <row r="20" spans="1:7" s="5" customFormat="1" ht="46.5" customHeight="1">
      <c r="A20" s="2"/>
      <c r="B20" s="25" t="s">
        <v>183</v>
      </c>
      <c r="C20" s="16" t="s">
        <v>6</v>
      </c>
      <c r="D20" s="16" t="s">
        <v>16</v>
      </c>
      <c r="E20" s="129" t="s">
        <v>214</v>
      </c>
      <c r="F20" s="17"/>
      <c r="G20" s="32">
        <f>G21+G22</f>
        <v>30</v>
      </c>
    </row>
    <row r="21" spans="1:7" s="5" customFormat="1" ht="48" customHeight="1">
      <c r="A21" s="2"/>
      <c r="B21" s="25" t="s">
        <v>281</v>
      </c>
      <c r="C21" s="16" t="s">
        <v>6</v>
      </c>
      <c r="D21" s="16" t="s">
        <v>16</v>
      </c>
      <c r="E21" s="129" t="s">
        <v>214</v>
      </c>
      <c r="F21" s="17" t="s">
        <v>184</v>
      </c>
      <c r="G21" s="32">
        <f>10-10</f>
        <v>0</v>
      </c>
    </row>
    <row r="22" spans="1:7" s="5" customFormat="1" ht="39" customHeight="1">
      <c r="A22" s="2"/>
      <c r="B22" s="25" t="s">
        <v>282</v>
      </c>
      <c r="C22" s="16" t="s">
        <v>6</v>
      </c>
      <c r="D22" s="16" t="s">
        <v>16</v>
      </c>
      <c r="E22" s="129" t="s">
        <v>214</v>
      </c>
      <c r="F22" s="17" t="s">
        <v>185</v>
      </c>
      <c r="G22" s="32">
        <v>30</v>
      </c>
    </row>
    <row r="23" spans="1:7" s="5" customFormat="1" ht="51.75" customHeight="1">
      <c r="A23" s="3" t="s">
        <v>148</v>
      </c>
      <c r="B23" s="54" t="s">
        <v>179</v>
      </c>
      <c r="C23" s="58" t="s">
        <v>6</v>
      </c>
      <c r="D23" s="58" t="s">
        <v>7</v>
      </c>
      <c r="E23" s="129"/>
      <c r="F23" s="17"/>
      <c r="G23" s="179">
        <f>G24</f>
        <v>1868.01</v>
      </c>
    </row>
    <row r="24" spans="1:7" s="5" customFormat="1" ht="37.5" customHeight="1">
      <c r="A24" s="3"/>
      <c r="B24" s="152" t="s">
        <v>195</v>
      </c>
      <c r="C24" s="130" t="s">
        <v>6</v>
      </c>
      <c r="D24" s="130" t="s">
        <v>7</v>
      </c>
      <c r="E24" s="129" t="s">
        <v>12</v>
      </c>
      <c r="F24" s="17"/>
      <c r="G24" s="31">
        <f>G25</f>
        <v>1868.01</v>
      </c>
    </row>
    <row r="25" spans="1:7" s="5" customFormat="1" ht="27.75" customHeight="1">
      <c r="A25" s="3"/>
      <c r="B25" s="150" t="s">
        <v>197</v>
      </c>
      <c r="C25" s="16" t="s">
        <v>6</v>
      </c>
      <c r="D25" s="16" t="s">
        <v>7</v>
      </c>
      <c r="E25" s="129" t="s">
        <v>212</v>
      </c>
      <c r="F25" s="17"/>
      <c r="G25" s="31">
        <f>G27+G28+G29+G30+G31+G32+G34+G35</f>
        <v>1868.01</v>
      </c>
    </row>
    <row r="26" spans="1:7" s="5" customFormat="1" ht="24.75" customHeight="1">
      <c r="A26" s="2"/>
      <c r="B26" s="25" t="s">
        <v>245</v>
      </c>
      <c r="C26" s="16" t="s">
        <v>6</v>
      </c>
      <c r="D26" s="16" t="s">
        <v>7</v>
      </c>
      <c r="E26" s="129" t="s">
        <v>215</v>
      </c>
      <c r="F26" s="17"/>
      <c r="G26" s="32">
        <f>G27+G28+G29+G30+G31</f>
        <v>1821.8999999999999</v>
      </c>
    </row>
    <row r="27" spans="1:7" s="5" customFormat="1" ht="24.75" customHeight="1">
      <c r="A27" s="2"/>
      <c r="B27" s="25" t="s">
        <v>279</v>
      </c>
      <c r="C27" s="16" t="s">
        <v>6</v>
      </c>
      <c r="D27" s="16" t="s">
        <v>7</v>
      </c>
      <c r="E27" s="129" t="s">
        <v>215</v>
      </c>
      <c r="F27" s="17" t="s">
        <v>23</v>
      </c>
      <c r="G27" s="32">
        <v>1204.55</v>
      </c>
    </row>
    <row r="28" spans="1:7" s="5" customFormat="1" ht="24.75" customHeight="1">
      <c r="A28" s="2"/>
      <c r="B28" s="25" t="s">
        <v>276</v>
      </c>
      <c r="C28" s="16" t="s">
        <v>6</v>
      </c>
      <c r="D28" s="16" t="s">
        <v>7</v>
      </c>
      <c r="E28" s="129" t="s">
        <v>215</v>
      </c>
      <c r="F28" s="17" t="s">
        <v>24</v>
      </c>
      <c r="G28" s="32">
        <v>24.59</v>
      </c>
    </row>
    <row r="29" spans="1:7" s="5" customFormat="1" ht="39" customHeight="1">
      <c r="A29" s="2"/>
      <c r="B29" s="25" t="s">
        <v>278</v>
      </c>
      <c r="C29" s="16" t="s">
        <v>6</v>
      </c>
      <c r="D29" s="16" t="s">
        <v>7</v>
      </c>
      <c r="E29" s="129" t="s">
        <v>215</v>
      </c>
      <c r="F29" s="17" t="s">
        <v>145</v>
      </c>
      <c r="G29" s="32">
        <v>356.91</v>
      </c>
    </row>
    <row r="30" spans="1:7" s="5" customFormat="1" ht="24.75" customHeight="1">
      <c r="A30" s="2"/>
      <c r="B30" s="25" t="s">
        <v>277</v>
      </c>
      <c r="C30" s="16" t="s">
        <v>6</v>
      </c>
      <c r="D30" s="16" t="s">
        <v>7</v>
      </c>
      <c r="E30" s="129" t="s">
        <v>215</v>
      </c>
      <c r="F30" s="17" t="s">
        <v>25</v>
      </c>
      <c r="G30" s="32">
        <f>250.44-7.59-8</f>
        <v>234.85</v>
      </c>
    </row>
    <row r="31" spans="1:7" s="5" customFormat="1" ht="24.75" customHeight="1">
      <c r="A31" s="2"/>
      <c r="B31" s="25" t="s">
        <v>283</v>
      </c>
      <c r="C31" s="16" t="s">
        <v>6</v>
      </c>
      <c r="D31" s="16" t="s">
        <v>7</v>
      </c>
      <c r="E31" s="129" t="s">
        <v>215</v>
      </c>
      <c r="F31" s="17" t="s">
        <v>147</v>
      </c>
      <c r="G31" s="32">
        <v>1</v>
      </c>
    </row>
    <row r="32" spans="1:7" s="5" customFormat="1" ht="24.75" customHeight="1">
      <c r="A32" s="2"/>
      <c r="B32" s="25" t="s">
        <v>277</v>
      </c>
      <c r="C32" s="16" t="s">
        <v>6</v>
      </c>
      <c r="D32" s="16" t="s">
        <v>7</v>
      </c>
      <c r="E32" s="129" t="s">
        <v>264</v>
      </c>
      <c r="F32" s="17" t="s">
        <v>25</v>
      </c>
      <c r="G32" s="32">
        <v>2</v>
      </c>
    </row>
    <row r="33" spans="1:7" s="5" customFormat="1" ht="24.75" customHeight="1">
      <c r="A33" s="2"/>
      <c r="B33" s="25" t="s">
        <v>245</v>
      </c>
      <c r="C33" s="16" t="s">
        <v>6</v>
      </c>
      <c r="D33" s="16" t="s">
        <v>7</v>
      </c>
      <c r="E33" s="129" t="s">
        <v>311</v>
      </c>
      <c r="F33" s="17"/>
      <c r="G33" s="32">
        <f>G34+G35</f>
        <v>44.11</v>
      </c>
    </row>
    <row r="34" spans="1:7" s="5" customFormat="1" ht="24.75" customHeight="1">
      <c r="A34" s="2"/>
      <c r="B34" s="25" t="s">
        <v>279</v>
      </c>
      <c r="C34" s="16" t="s">
        <v>6</v>
      </c>
      <c r="D34" s="16" t="s">
        <v>7</v>
      </c>
      <c r="E34" s="129" t="s">
        <v>310</v>
      </c>
      <c r="F34" s="17" t="s">
        <v>23</v>
      </c>
      <c r="G34" s="32">
        <v>33.88</v>
      </c>
    </row>
    <row r="35" spans="1:7" s="5" customFormat="1" ht="24.75" customHeight="1">
      <c r="A35" s="2"/>
      <c r="B35" s="25" t="s">
        <v>278</v>
      </c>
      <c r="C35" s="16" t="s">
        <v>6</v>
      </c>
      <c r="D35" s="16" t="s">
        <v>7</v>
      </c>
      <c r="E35" s="129" t="s">
        <v>310</v>
      </c>
      <c r="F35" s="17" t="s">
        <v>145</v>
      </c>
      <c r="G35" s="32">
        <v>10.23</v>
      </c>
    </row>
    <row r="36" spans="1:7" s="5" customFormat="1" ht="40.5" customHeight="1">
      <c r="A36" s="3" t="s">
        <v>149</v>
      </c>
      <c r="B36" s="54" t="s">
        <v>180</v>
      </c>
      <c r="C36" s="58" t="s">
        <v>6</v>
      </c>
      <c r="D36" s="58" t="s">
        <v>63</v>
      </c>
      <c r="E36" s="129"/>
      <c r="F36" s="17"/>
      <c r="G36" s="156">
        <f>G40</f>
        <v>181</v>
      </c>
    </row>
    <row r="37" spans="1:7" s="5" customFormat="1" ht="24.75" customHeight="1">
      <c r="A37" s="3"/>
      <c r="B37" s="152" t="s">
        <v>195</v>
      </c>
      <c r="C37" s="130" t="s">
        <v>6</v>
      </c>
      <c r="D37" s="130" t="s">
        <v>63</v>
      </c>
      <c r="E37" s="129" t="s">
        <v>12</v>
      </c>
      <c r="F37" s="17"/>
      <c r="G37" s="31">
        <f>G38</f>
        <v>181</v>
      </c>
    </row>
    <row r="38" spans="1:7" s="5" customFormat="1" ht="24.75" customHeight="1">
      <c r="A38" s="3"/>
      <c r="B38" s="150" t="s">
        <v>253</v>
      </c>
      <c r="C38" s="130" t="s">
        <v>6</v>
      </c>
      <c r="D38" s="130" t="s">
        <v>63</v>
      </c>
      <c r="E38" s="129" t="s">
        <v>251</v>
      </c>
      <c r="F38" s="17"/>
      <c r="G38" s="31">
        <f>G39</f>
        <v>181</v>
      </c>
    </row>
    <row r="39" spans="1:7" s="5" customFormat="1" ht="24.75" customHeight="1">
      <c r="A39" s="2"/>
      <c r="B39" s="25" t="s">
        <v>198</v>
      </c>
      <c r="C39" s="16" t="s">
        <v>6</v>
      </c>
      <c r="D39" s="16" t="s">
        <v>63</v>
      </c>
      <c r="E39" s="129" t="s">
        <v>252</v>
      </c>
      <c r="F39" s="17"/>
      <c r="G39" s="32">
        <f>G40</f>
        <v>181</v>
      </c>
    </row>
    <row r="40" spans="1:7" s="5" customFormat="1" ht="24.75" customHeight="1">
      <c r="A40" s="2"/>
      <c r="B40" s="25" t="s">
        <v>181</v>
      </c>
      <c r="C40" s="16" t="s">
        <v>6</v>
      </c>
      <c r="D40" s="16" t="s">
        <v>63</v>
      </c>
      <c r="E40" s="129" t="s">
        <v>252</v>
      </c>
      <c r="F40" s="17" t="s">
        <v>123</v>
      </c>
      <c r="G40" s="32">
        <v>181</v>
      </c>
    </row>
    <row r="41" spans="1:7" s="5" customFormat="1" ht="24.75" customHeight="1">
      <c r="A41" s="2" t="s">
        <v>150</v>
      </c>
      <c r="B41" s="54" t="s">
        <v>271</v>
      </c>
      <c r="C41" s="58" t="s">
        <v>6</v>
      </c>
      <c r="D41" s="58" t="s">
        <v>146</v>
      </c>
      <c r="E41" s="129"/>
      <c r="F41" s="17"/>
      <c r="G41" s="157">
        <f>G42</f>
        <v>253.76</v>
      </c>
    </row>
    <row r="42" spans="1:7" s="5" customFormat="1" ht="24.75" customHeight="1">
      <c r="A42" s="2"/>
      <c r="B42" s="160" t="s">
        <v>272</v>
      </c>
      <c r="C42" s="130" t="s">
        <v>6</v>
      </c>
      <c r="D42" s="130" t="s">
        <v>146</v>
      </c>
      <c r="E42" s="129" t="s">
        <v>12</v>
      </c>
      <c r="F42" s="17"/>
      <c r="G42" s="32">
        <f>G43</f>
        <v>253.76</v>
      </c>
    </row>
    <row r="43" spans="1:7" s="5" customFormat="1" ht="24.75" customHeight="1">
      <c r="A43" s="2"/>
      <c r="B43" s="160" t="s">
        <v>284</v>
      </c>
      <c r="C43" s="130" t="s">
        <v>6</v>
      </c>
      <c r="D43" s="130" t="s">
        <v>146</v>
      </c>
      <c r="E43" s="129" t="s">
        <v>269</v>
      </c>
      <c r="F43" s="17"/>
      <c r="G43" s="32">
        <f>G44</f>
        <v>253.76</v>
      </c>
    </row>
    <row r="44" spans="1:7" s="5" customFormat="1" ht="24.75" customHeight="1">
      <c r="A44" s="2"/>
      <c r="B44" s="25" t="s">
        <v>277</v>
      </c>
      <c r="C44" s="16" t="s">
        <v>6</v>
      </c>
      <c r="D44" s="16" t="s">
        <v>146</v>
      </c>
      <c r="E44" s="129" t="s">
        <v>270</v>
      </c>
      <c r="F44" s="139" t="s">
        <v>25</v>
      </c>
      <c r="G44" s="32">
        <v>253.76</v>
      </c>
    </row>
    <row r="45" spans="1:7" s="5" customFormat="1" ht="24.75" customHeight="1">
      <c r="A45" s="26" t="s">
        <v>151</v>
      </c>
      <c r="B45" s="54" t="s">
        <v>274</v>
      </c>
      <c r="C45" s="58" t="s">
        <v>6</v>
      </c>
      <c r="D45" s="58" t="s">
        <v>10</v>
      </c>
      <c r="E45" s="129"/>
      <c r="F45" s="17"/>
      <c r="G45" s="156">
        <f>G48</f>
        <v>0</v>
      </c>
    </row>
    <row r="46" spans="1:7" s="5" customFormat="1" ht="24.75" customHeight="1">
      <c r="A46" s="3"/>
      <c r="B46" s="152" t="s">
        <v>195</v>
      </c>
      <c r="C46" s="130" t="s">
        <v>6</v>
      </c>
      <c r="D46" s="130" t="s">
        <v>10</v>
      </c>
      <c r="E46" s="129" t="s">
        <v>12</v>
      </c>
      <c r="F46" s="17"/>
      <c r="G46" s="31">
        <f>G47</f>
        <v>0</v>
      </c>
    </row>
    <row r="47" spans="1:7" s="5" customFormat="1" ht="24.75" customHeight="1">
      <c r="A47" s="3"/>
      <c r="B47" s="150" t="s">
        <v>285</v>
      </c>
      <c r="C47" s="130" t="s">
        <v>6</v>
      </c>
      <c r="D47" s="130" t="s">
        <v>10</v>
      </c>
      <c r="E47" s="129" t="s">
        <v>249</v>
      </c>
      <c r="F47" s="17"/>
      <c r="G47" s="31">
        <f>G48</f>
        <v>0</v>
      </c>
    </row>
    <row r="48" spans="1:7" s="5" customFormat="1" ht="24.75" customHeight="1">
      <c r="A48" s="26"/>
      <c r="B48" s="25" t="s">
        <v>208</v>
      </c>
      <c r="C48" s="16" t="s">
        <v>6</v>
      </c>
      <c r="D48" s="16" t="s">
        <v>10</v>
      </c>
      <c r="E48" s="129" t="s">
        <v>250</v>
      </c>
      <c r="F48" s="17" t="s">
        <v>144</v>
      </c>
      <c r="G48" s="32">
        <v>0</v>
      </c>
    </row>
    <row r="49" spans="1:7" s="5" customFormat="1" ht="24.75" customHeight="1">
      <c r="A49" s="26" t="s">
        <v>152</v>
      </c>
      <c r="B49" s="54" t="s">
        <v>133</v>
      </c>
      <c r="C49" s="58" t="s">
        <v>6</v>
      </c>
      <c r="D49" s="58" t="s">
        <v>134</v>
      </c>
      <c r="E49" s="129"/>
      <c r="F49" s="17"/>
      <c r="G49" s="156">
        <f>G52+G55+G56+G57+G58+G53+G54</f>
        <v>1584.27</v>
      </c>
    </row>
    <row r="50" spans="1:7" s="5" customFormat="1" ht="24.75" customHeight="1">
      <c r="A50" s="3"/>
      <c r="B50" s="152" t="s">
        <v>195</v>
      </c>
      <c r="C50" s="130" t="s">
        <v>6</v>
      </c>
      <c r="D50" s="130" t="s">
        <v>134</v>
      </c>
      <c r="E50" s="129" t="s">
        <v>12</v>
      </c>
      <c r="F50" s="17"/>
      <c r="G50" s="31">
        <f>G51</f>
        <v>1584.27</v>
      </c>
    </row>
    <row r="51" spans="1:7" s="5" customFormat="1" ht="24.75" customHeight="1">
      <c r="A51" s="3"/>
      <c r="B51" s="153" t="s">
        <v>209</v>
      </c>
      <c r="C51" s="130" t="s">
        <v>6</v>
      </c>
      <c r="D51" s="130" t="s">
        <v>134</v>
      </c>
      <c r="E51" s="129" t="s">
        <v>217</v>
      </c>
      <c r="F51" s="17"/>
      <c r="G51" s="31">
        <f>G52+G55+G56+G57+G58+G53+G54</f>
        <v>1584.27</v>
      </c>
    </row>
    <row r="52" spans="1:7" s="154" customFormat="1" ht="24.75" customHeight="1">
      <c r="A52" s="26"/>
      <c r="B52" s="25" t="s">
        <v>277</v>
      </c>
      <c r="C52" s="16" t="s">
        <v>6</v>
      </c>
      <c r="D52" s="16" t="s">
        <v>134</v>
      </c>
      <c r="E52" s="129" t="s">
        <v>219</v>
      </c>
      <c r="F52" s="17" t="s">
        <v>25</v>
      </c>
      <c r="G52" s="32">
        <v>950.85</v>
      </c>
    </row>
    <row r="53" spans="1:7" s="154" customFormat="1" ht="24.75" customHeight="1">
      <c r="A53" s="26"/>
      <c r="B53" s="25" t="s">
        <v>286</v>
      </c>
      <c r="C53" s="16" t="s">
        <v>6</v>
      </c>
      <c r="D53" s="16" t="s">
        <v>134</v>
      </c>
      <c r="E53" s="129" t="s">
        <v>219</v>
      </c>
      <c r="F53" s="17" t="s">
        <v>255</v>
      </c>
      <c r="G53" s="32">
        <v>301.24</v>
      </c>
    </row>
    <row r="54" spans="1:7" s="5" customFormat="1" ht="34.5" customHeight="1">
      <c r="A54" s="2"/>
      <c r="B54" s="25" t="s">
        <v>282</v>
      </c>
      <c r="C54" s="16" t="s">
        <v>6</v>
      </c>
      <c r="D54" s="16" t="s">
        <v>134</v>
      </c>
      <c r="E54" s="129" t="s">
        <v>219</v>
      </c>
      <c r="F54" s="17" t="s">
        <v>185</v>
      </c>
      <c r="G54" s="32">
        <v>2.37</v>
      </c>
    </row>
    <row r="55" spans="1:7" s="5" customFormat="1" ht="24.75" customHeight="1">
      <c r="A55" s="26"/>
      <c r="B55" s="25" t="s">
        <v>287</v>
      </c>
      <c r="C55" s="16" t="s">
        <v>6</v>
      </c>
      <c r="D55" s="16" t="s">
        <v>134</v>
      </c>
      <c r="E55" s="129" t="s">
        <v>219</v>
      </c>
      <c r="F55" s="17" t="s">
        <v>26</v>
      </c>
      <c r="G55" s="32">
        <v>0</v>
      </c>
    </row>
    <row r="56" spans="1:7" s="5" customFormat="1" ht="26.25" customHeight="1">
      <c r="A56" s="26"/>
      <c r="B56" s="25" t="s">
        <v>288</v>
      </c>
      <c r="C56" s="16" t="s">
        <v>6</v>
      </c>
      <c r="D56" s="16" t="s">
        <v>134</v>
      </c>
      <c r="E56" s="129" t="s">
        <v>219</v>
      </c>
      <c r="F56" s="17" t="s">
        <v>27</v>
      </c>
      <c r="G56" s="32">
        <v>13.01</v>
      </c>
    </row>
    <row r="57" spans="1:7" s="5" customFormat="1" ht="24.75" customHeight="1">
      <c r="A57" s="26"/>
      <c r="B57" s="25" t="s">
        <v>289</v>
      </c>
      <c r="C57" s="16" t="s">
        <v>6</v>
      </c>
      <c r="D57" s="16" t="s">
        <v>134</v>
      </c>
      <c r="E57" s="129" t="s">
        <v>219</v>
      </c>
      <c r="F57" s="17" t="s">
        <v>147</v>
      </c>
      <c r="G57" s="32">
        <v>0</v>
      </c>
    </row>
    <row r="58" spans="1:7" s="5" customFormat="1" ht="27.75" customHeight="1">
      <c r="A58" s="26"/>
      <c r="B58" s="25" t="s">
        <v>277</v>
      </c>
      <c r="C58" s="16" t="s">
        <v>6</v>
      </c>
      <c r="D58" s="16" t="s">
        <v>134</v>
      </c>
      <c r="E58" s="129" t="s">
        <v>218</v>
      </c>
      <c r="F58" s="17" t="s">
        <v>25</v>
      </c>
      <c r="G58" s="32">
        <v>316.8</v>
      </c>
    </row>
    <row r="59" spans="1:7" s="5" customFormat="1" ht="21" customHeight="1">
      <c r="A59" s="65">
        <v>2</v>
      </c>
      <c r="B59" s="61" t="s">
        <v>28</v>
      </c>
      <c r="C59" s="63" t="s">
        <v>12</v>
      </c>
      <c r="D59" s="63"/>
      <c r="E59" s="140"/>
      <c r="F59" s="144"/>
      <c r="G59" s="66">
        <f>G64+G65+G66+G67</f>
        <v>368.40000000000003</v>
      </c>
    </row>
    <row r="60" spans="1:7" s="5" customFormat="1" ht="24.75" customHeight="1">
      <c r="A60" s="26" t="s">
        <v>34</v>
      </c>
      <c r="B60" s="25" t="s">
        <v>29</v>
      </c>
      <c r="C60" s="16" t="s">
        <v>12</v>
      </c>
      <c r="D60" s="16" t="s">
        <v>16</v>
      </c>
      <c r="E60" s="129"/>
      <c r="F60" s="17"/>
      <c r="G60" s="32">
        <f>G61</f>
        <v>368.40000000000003</v>
      </c>
    </row>
    <row r="61" spans="1:7" s="5" customFormat="1" ht="24.75" customHeight="1">
      <c r="A61" s="3"/>
      <c r="B61" s="152" t="s">
        <v>195</v>
      </c>
      <c r="C61" s="130" t="s">
        <v>12</v>
      </c>
      <c r="D61" s="130" t="s">
        <v>16</v>
      </c>
      <c r="E61" s="129" t="s">
        <v>12</v>
      </c>
      <c r="F61" s="17"/>
      <c r="G61" s="31">
        <f>G62</f>
        <v>368.40000000000003</v>
      </c>
    </row>
    <row r="62" spans="1:7" s="5" customFormat="1" ht="42.75" customHeight="1">
      <c r="A62" s="3"/>
      <c r="B62" s="153" t="s">
        <v>30</v>
      </c>
      <c r="C62" s="130" t="s">
        <v>12</v>
      </c>
      <c r="D62" s="130" t="s">
        <v>16</v>
      </c>
      <c r="E62" s="129" t="s">
        <v>220</v>
      </c>
      <c r="F62" s="17"/>
      <c r="G62" s="31">
        <f>G63</f>
        <v>368.40000000000003</v>
      </c>
    </row>
    <row r="63" spans="1:7" s="5" customFormat="1" ht="54" customHeight="1">
      <c r="A63" s="18"/>
      <c r="B63" s="25" t="s">
        <v>196</v>
      </c>
      <c r="C63" s="16" t="s">
        <v>12</v>
      </c>
      <c r="D63" s="16" t="s">
        <v>16</v>
      </c>
      <c r="E63" s="129" t="s">
        <v>221</v>
      </c>
      <c r="F63" s="17"/>
      <c r="G63" s="32">
        <f>G64+G65+G66+G67</f>
        <v>368.40000000000003</v>
      </c>
    </row>
    <row r="64" spans="1:7" s="5" customFormat="1" ht="24.75" customHeight="1">
      <c r="A64" s="18"/>
      <c r="B64" s="25" t="s">
        <v>279</v>
      </c>
      <c r="C64" s="16" t="s">
        <v>12</v>
      </c>
      <c r="D64" s="16" t="s">
        <v>16</v>
      </c>
      <c r="E64" s="129" t="s">
        <v>221</v>
      </c>
      <c r="F64" s="17" t="s">
        <v>23</v>
      </c>
      <c r="G64" s="32">
        <v>251.5</v>
      </c>
    </row>
    <row r="65" spans="1:7" s="5" customFormat="1" ht="48.75" customHeight="1">
      <c r="A65" s="18"/>
      <c r="B65" s="25" t="s">
        <v>276</v>
      </c>
      <c r="C65" s="16" t="s">
        <v>12</v>
      </c>
      <c r="D65" s="16" t="s">
        <v>16</v>
      </c>
      <c r="E65" s="129" t="s">
        <v>221</v>
      </c>
      <c r="F65" s="17" t="s">
        <v>24</v>
      </c>
      <c r="G65" s="32">
        <v>5.72</v>
      </c>
    </row>
    <row r="66" spans="1:7" s="5" customFormat="1" ht="24.75" customHeight="1">
      <c r="A66" s="18"/>
      <c r="B66" s="25" t="s">
        <v>278</v>
      </c>
      <c r="C66" s="16" t="s">
        <v>12</v>
      </c>
      <c r="D66" s="16" t="s">
        <v>16</v>
      </c>
      <c r="E66" s="129" t="s">
        <v>221</v>
      </c>
      <c r="F66" s="17" t="s">
        <v>145</v>
      </c>
      <c r="G66" s="32">
        <v>74.19</v>
      </c>
    </row>
    <row r="67" spans="1:7" s="5" customFormat="1" ht="24.75" customHeight="1">
      <c r="A67" s="18"/>
      <c r="B67" s="25" t="s">
        <v>277</v>
      </c>
      <c r="C67" s="16" t="s">
        <v>12</v>
      </c>
      <c r="D67" s="16" t="s">
        <v>16</v>
      </c>
      <c r="E67" s="129" t="s">
        <v>221</v>
      </c>
      <c r="F67" s="17" t="s">
        <v>25</v>
      </c>
      <c r="G67" s="32">
        <f>10.69+26.3</f>
        <v>36.99</v>
      </c>
    </row>
    <row r="68" spans="1:7" s="5" customFormat="1" ht="24.75" customHeight="1">
      <c r="A68" s="65">
        <v>3</v>
      </c>
      <c r="B68" s="61" t="s">
        <v>18</v>
      </c>
      <c r="C68" s="63" t="s">
        <v>16</v>
      </c>
      <c r="D68" s="63"/>
      <c r="E68" s="140"/>
      <c r="F68" s="144"/>
      <c r="G68" s="66">
        <f>G73+G78</f>
        <v>100.19</v>
      </c>
    </row>
    <row r="69" spans="1:7" s="5" customFormat="1" ht="24.75" customHeight="1">
      <c r="A69" s="26" t="s">
        <v>35</v>
      </c>
      <c r="B69" s="25" t="s">
        <v>275</v>
      </c>
      <c r="C69" s="16" t="s">
        <v>16</v>
      </c>
      <c r="D69" s="16" t="s">
        <v>13</v>
      </c>
      <c r="E69" s="129"/>
      <c r="F69" s="17"/>
      <c r="G69" s="32">
        <f>G70</f>
        <v>100.19</v>
      </c>
    </row>
    <row r="70" spans="1:7" s="5" customFormat="1" ht="24.75" customHeight="1">
      <c r="A70" s="3"/>
      <c r="B70" s="152" t="s">
        <v>195</v>
      </c>
      <c r="C70" s="130" t="s">
        <v>16</v>
      </c>
      <c r="D70" s="130" t="s">
        <v>13</v>
      </c>
      <c r="E70" s="129" t="s">
        <v>12</v>
      </c>
      <c r="F70" s="17"/>
      <c r="G70" s="31">
        <f>G71</f>
        <v>100.19</v>
      </c>
    </row>
    <row r="71" spans="1:7" s="5" customFormat="1" ht="24.75" customHeight="1">
      <c r="A71" s="3"/>
      <c r="B71" s="5" t="s">
        <v>254</v>
      </c>
      <c r="C71" s="130" t="s">
        <v>16</v>
      </c>
      <c r="D71" s="130" t="s">
        <v>13</v>
      </c>
      <c r="E71" s="129" t="s">
        <v>222</v>
      </c>
      <c r="F71" s="17"/>
      <c r="G71" s="31">
        <f>G72</f>
        <v>100.19</v>
      </c>
    </row>
    <row r="72" spans="1:7" s="5" customFormat="1" ht="24.75" customHeight="1">
      <c r="A72" s="18"/>
      <c r="B72" s="25" t="s">
        <v>199</v>
      </c>
      <c r="C72" s="16" t="s">
        <v>16</v>
      </c>
      <c r="D72" s="16" t="s">
        <v>13</v>
      </c>
      <c r="E72" s="129" t="s">
        <v>223</v>
      </c>
      <c r="F72" s="17"/>
      <c r="G72" s="32">
        <f>G73</f>
        <v>100.19</v>
      </c>
    </row>
    <row r="73" spans="1:7" s="5" customFormat="1" ht="24.75" customHeight="1">
      <c r="A73" s="18"/>
      <c r="B73" s="25" t="s">
        <v>277</v>
      </c>
      <c r="C73" s="16" t="s">
        <v>16</v>
      </c>
      <c r="D73" s="16" t="s">
        <v>13</v>
      </c>
      <c r="E73" s="129" t="s">
        <v>223</v>
      </c>
      <c r="F73" s="17" t="s">
        <v>25</v>
      </c>
      <c r="G73" s="32">
        <v>100.19</v>
      </c>
    </row>
    <row r="74" spans="1:7" s="5" customFormat="1" ht="24.75" customHeight="1">
      <c r="A74" s="26" t="s">
        <v>36</v>
      </c>
      <c r="B74" s="25" t="s">
        <v>31</v>
      </c>
      <c r="C74" s="16" t="s">
        <v>32</v>
      </c>
      <c r="D74" s="16" t="s">
        <v>70</v>
      </c>
      <c r="E74" s="129"/>
      <c r="F74" s="17"/>
      <c r="G74" s="32">
        <f>G75</f>
        <v>0</v>
      </c>
    </row>
    <row r="75" spans="1:7" s="5" customFormat="1" ht="24.75" customHeight="1">
      <c r="A75" s="3"/>
      <c r="B75" s="152" t="s">
        <v>195</v>
      </c>
      <c r="C75" s="130" t="s">
        <v>16</v>
      </c>
      <c r="D75" s="130" t="s">
        <v>70</v>
      </c>
      <c r="E75" s="129" t="s">
        <v>12</v>
      </c>
      <c r="F75" s="17"/>
      <c r="G75" s="31">
        <f>G76</f>
        <v>0</v>
      </c>
    </row>
    <row r="76" spans="1:7" s="5" customFormat="1" ht="24.75" customHeight="1">
      <c r="A76" s="3"/>
      <c r="B76" s="5" t="s">
        <v>210</v>
      </c>
      <c r="C76" s="130" t="s">
        <v>16</v>
      </c>
      <c r="D76" s="130" t="s">
        <v>70</v>
      </c>
      <c r="E76" s="129" t="s">
        <v>222</v>
      </c>
      <c r="F76" s="17"/>
      <c r="G76" s="31">
        <f>G77</f>
        <v>0</v>
      </c>
    </row>
    <row r="77" spans="1:7" s="5" customFormat="1" ht="24.75" customHeight="1">
      <c r="A77" s="18"/>
      <c r="B77" s="25" t="s">
        <v>200</v>
      </c>
      <c r="C77" s="16" t="s">
        <v>32</v>
      </c>
      <c r="D77" s="16" t="s">
        <v>70</v>
      </c>
      <c r="E77" s="129" t="s">
        <v>224</v>
      </c>
      <c r="F77" s="17"/>
      <c r="G77" s="32">
        <f>G78</f>
        <v>0</v>
      </c>
    </row>
    <row r="78" spans="1:7" s="5" customFormat="1" ht="24.75" customHeight="1">
      <c r="A78" s="18"/>
      <c r="B78" s="25" t="s">
        <v>277</v>
      </c>
      <c r="C78" s="16" t="s">
        <v>32</v>
      </c>
      <c r="D78" s="16" t="s">
        <v>70</v>
      </c>
      <c r="E78" s="129" t="s">
        <v>224</v>
      </c>
      <c r="F78" s="17" t="s">
        <v>25</v>
      </c>
      <c r="G78" s="32">
        <v>0</v>
      </c>
    </row>
    <row r="79" spans="1:7" s="5" customFormat="1" ht="24.75" customHeight="1">
      <c r="A79" s="65">
        <v>4</v>
      </c>
      <c r="B79" s="61" t="s">
        <v>8</v>
      </c>
      <c r="C79" s="63" t="s">
        <v>7</v>
      </c>
      <c r="D79" s="63"/>
      <c r="E79" s="140"/>
      <c r="F79" s="144"/>
      <c r="G79" s="67">
        <f>G84</f>
        <v>1406.71</v>
      </c>
    </row>
    <row r="80" spans="1:7" s="5" customFormat="1" ht="24.75" customHeight="1">
      <c r="A80" s="26" t="s">
        <v>37</v>
      </c>
      <c r="B80" s="25" t="s">
        <v>88</v>
      </c>
      <c r="C80" s="16" t="s">
        <v>7</v>
      </c>
      <c r="D80" s="16" t="s">
        <v>13</v>
      </c>
      <c r="E80" s="129"/>
      <c r="F80" s="17"/>
      <c r="G80" s="32">
        <f>G81</f>
        <v>1406.71</v>
      </c>
    </row>
    <row r="81" spans="1:7" s="5" customFormat="1" ht="25.5" customHeight="1">
      <c r="A81" s="3"/>
      <c r="B81" s="152" t="s">
        <v>195</v>
      </c>
      <c r="C81" s="130" t="s">
        <v>7</v>
      </c>
      <c r="D81" s="130" t="s">
        <v>7</v>
      </c>
      <c r="E81" s="129" t="s">
        <v>12</v>
      </c>
      <c r="F81" s="17"/>
      <c r="G81" s="31">
        <f>G82</f>
        <v>1406.71</v>
      </c>
    </row>
    <row r="82" spans="1:7" s="5" customFormat="1" ht="24.75" customHeight="1">
      <c r="A82" s="3"/>
      <c r="B82" s="153" t="s">
        <v>246</v>
      </c>
      <c r="C82" s="130" t="s">
        <v>7</v>
      </c>
      <c r="D82" s="130" t="s">
        <v>7</v>
      </c>
      <c r="E82" s="129" t="s">
        <v>225</v>
      </c>
      <c r="F82" s="17"/>
      <c r="G82" s="31">
        <f>G83</f>
        <v>1406.71</v>
      </c>
    </row>
    <row r="83" spans="1:7" s="5" customFormat="1" ht="24.75" customHeight="1">
      <c r="A83" s="26"/>
      <c r="B83" s="25" t="s">
        <v>201</v>
      </c>
      <c r="C83" s="16" t="s">
        <v>7</v>
      </c>
      <c r="D83" s="16" t="s">
        <v>13</v>
      </c>
      <c r="E83" s="129" t="s">
        <v>226</v>
      </c>
      <c r="F83" s="17"/>
      <c r="G83" s="32">
        <f>G84</f>
        <v>1406.71</v>
      </c>
    </row>
    <row r="84" spans="1:7" s="5" customFormat="1" ht="22.5" customHeight="1">
      <c r="A84" s="26"/>
      <c r="B84" s="25" t="s">
        <v>277</v>
      </c>
      <c r="C84" s="16" t="s">
        <v>7</v>
      </c>
      <c r="D84" s="16" t="s">
        <v>13</v>
      </c>
      <c r="E84" s="129" t="s">
        <v>226</v>
      </c>
      <c r="F84" s="17" t="s">
        <v>25</v>
      </c>
      <c r="G84" s="32">
        <v>1406.71</v>
      </c>
    </row>
    <row r="85" spans="1:7" s="5" customFormat="1" ht="24.75" customHeight="1">
      <c r="A85" s="26"/>
      <c r="B85" s="25" t="s">
        <v>289</v>
      </c>
      <c r="C85" s="16" t="s">
        <v>7</v>
      </c>
      <c r="D85" s="16" t="s">
        <v>13</v>
      </c>
      <c r="E85" s="129" t="s">
        <v>226</v>
      </c>
      <c r="F85" s="17" t="s">
        <v>147</v>
      </c>
      <c r="G85" s="32">
        <v>0</v>
      </c>
    </row>
    <row r="86" spans="1:7" s="5" customFormat="1" ht="24.75" customHeight="1">
      <c r="A86" s="68" t="s">
        <v>86</v>
      </c>
      <c r="B86" s="69" t="s">
        <v>1</v>
      </c>
      <c r="C86" s="63" t="s">
        <v>11</v>
      </c>
      <c r="D86" s="63"/>
      <c r="E86" s="141"/>
      <c r="F86" s="144"/>
      <c r="G86" s="67">
        <f>G87</f>
        <v>4850.81</v>
      </c>
    </row>
    <row r="87" spans="1:7" s="5" customFormat="1" ht="24.75" customHeight="1">
      <c r="A87" s="26" t="s">
        <v>173</v>
      </c>
      <c r="B87" s="25" t="s">
        <v>19</v>
      </c>
      <c r="C87" s="16" t="s">
        <v>11</v>
      </c>
      <c r="D87" s="16" t="s">
        <v>16</v>
      </c>
      <c r="E87" s="128"/>
      <c r="F87" s="17"/>
      <c r="G87" s="32">
        <f>G93+G88</f>
        <v>4850.81</v>
      </c>
    </row>
    <row r="88" spans="1:7" s="5" customFormat="1" ht="72" customHeight="1">
      <c r="A88" s="3"/>
      <c r="B88" s="152" t="s">
        <v>203</v>
      </c>
      <c r="C88" s="130" t="s">
        <v>11</v>
      </c>
      <c r="D88" s="130" t="s">
        <v>16</v>
      </c>
      <c r="E88" s="129" t="s">
        <v>6</v>
      </c>
      <c r="F88" s="17"/>
      <c r="G88" s="31">
        <f>G89</f>
        <v>343.06000000000006</v>
      </c>
    </row>
    <row r="89" spans="1:7" s="5" customFormat="1" ht="24.75" customHeight="1">
      <c r="A89" s="3"/>
      <c r="B89" s="155" t="s">
        <v>211</v>
      </c>
      <c r="C89" s="130" t="s">
        <v>11</v>
      </c>
      <c r="D89" s="130" t="s">
        <v>16</v>
      </c>
      <c r="E89" s="129" t="s">
        <v>205</v>
      </c>
      <c r="F89" s="17"/>
      <c r="G89" s="31">
        <f>G91+G90</f>
        <v>343.06000000000006</v>
      </c>
    </row>
    <row r="90" spans="1:7" s="5" customFormat="1" ht="24.75" customHeight="1">
      <c r="A90" s="26"/>
      <c r="B90" s="25" t="s">
        <v>277</v>
      </c>
      <c r="C90" s="16" t="s">
        <v>11</v>
      </c>
      <c r="D90" s="16" t="s">
        <v>16</v>
      </c>
      <c r="E90" s="128" t="s">
        <v>268</v>
      </c>
      <c r="F90" s="17" t="s">
        <v>25</v>
      </c>
      <c r="G90" s="31">
        <v>42.09</v>
      </c>
    </row>
    <row r="91" spans="1:7" s="5" customFormat="1" ht="48" customHeight="1">
      <c r="A91" s="3"/>
      <c r="B91" s="162" t="s">
        <v>204</v>
      </c>
      <c r="C91" s="16" t="s">
        <v>11</v>
      </c>
      <c r="D91" s="16" t="s">
        <v>16</v>
      </c>
      <c r="E91" s="128" t="s">
        <v>207</v>
      </c>
      <c r="F91" s="17"/>
      <c r="G91" s="31">
        <f>G92</f>
        <v>300.97</v>
      </c>
    </row>
    <row r="92" spans="1:7" s="5" customFormat="1" ht="24.75" customHeight="1">
      <c r="A92" s="26"/>
      <c r="B92" s="25" t="s">
        <v>277</v>
      </c>
      <c r="C92" s="16" t="s">
        <v>11</v>
      </c>
      <c r="D92" s="16" t="s">
        <v>16</v>
      </c>
      <c r="E92" s="128" t="s">
        <v>202</v>
      </c>
      <c r="F92" s="17" t="s">
        <v>25</v>
      </c>
      <c r="G92" s="32">
        <v>300.97</v>
      </c>
    </row>
    <row r="93" spans="1:7" s="5" customFormat="1" ht="24.75" customHeight="1">
      <c r="A93" s="3"/>
      <c r="B93" s="152" t="s">
        <v>195</v>
      </c>
      <c r="C93" s="130" t="s">
        <v>11</v>
      </c>
      <c r="D93" s="130" t="s">
        <v>16</v>
      </c>
      <c r="E93" s="129" t="s">
        <v>12</v>
      </c>
      <c r="F93" s="17"/>
      <c r="G93" s="31">
        <f>G94</f>
        <v>4507.75</v>
      </c>
    </row>
    <row r="94" spans="1:7" s="5" customFormat="1" ht="24.75" customHeight="1">
      <c r="A94" s="3"/>
      <c r="B94" s="153" t="s">
        <v>247</v>
      </c>
      <c r="C94" s="130" t="s">
        <v>11</v>
      </c>
      <c r="D94" s="130" t="s">
        <v>16</v>
      </c>
      <c r="E94" s="129" t="s">
        <v>227</v>
      </c>
      <c r="F94" s="17"/>
      <c r="G94" s="31">
        <f>G97+G99+G96+G101+G102+G104</f>
        <v>4507.75</v>
      </c>
    </row>
    <row r="95" spans="1:7" s="5" customFormat="1" ht="24.75" customHeight="1">
      <c r="A95" s="3"/>
      <c r="B95" s="25" t="s">
        <v>277</v>
      </c>
      <c r="C95" s="16" t="s">
        <v>11</v>
      </c>
      <c r="D95" s="16" t="s">
        <v>16</v>
      </c>
      <c r="E95" s="129" t="s">
        <v>228</v>
      </c>
      <c r="F95" s="17"/>
      <c r="G95" s="31">
        <f>G96+G97</f>
        <v>393.53999999999996</v>
      </c>
    </row>
    <row r="96" spans="1:7" s="5" customFormat="1" ht="24.75" customHeight="1">
      <c r="A96" s="18"/>
      <c r="B96" s="25" t="s">
        <v>277</v>
      </c>
      <c r="C96" s="16" t="s">
        <v>11</v>
      </c>
      <c r="D96" s="16" t="s">
        <v>16</v>
      </c>
      <c r="E96" s="129" t="s">
        <v>228</v>
      </c>
      <c r="F96" s="17" t="s">
        <v>25</v>
      </c>
      <c r="G96" s="32">
        <f>86.89-70+190.11-13.33</f>
        <v>193.67</v>
      </c>
    </row>
    <row r="97" spans="1:7" s="5" customFormat="1" ht="24.75" customHeight="1">
      <c r="A97" s="18"/>
      <c r="B97" s="25" t="s">
        <v>286</v>
      </c>
      <c r="C97" s="16" t="s">
        <v>11</v>
      </c>
      <c r="D97" s="16" t="s">
        <v>16</v>
      </c>
      <c r="E97" s="129" t="s">
        <v>228</v>
      </c>
      <c r="F97" s="17" t="s">
        <v>255</v>
      </c>
      <c r="G97" s="32">
        <v>199.87</v>
      </c>
    </row>
    <row r="98" spans="1:7" s="5" customFormat="1" ht="24.75" customHeight="1">
      <c r="A98" s="18"/>
      <c r="B98" s="25" t="s">
        <v>277</v>
      </c>
      <c r="C98" s="16" t="s">
        <v>11</v>
      </c>
      <c r="D98" s="16" t="s">
        <v>16</v>
      </c>
      <c r="E98" s="129" t="s">
        <v>241</v>
      </c>
      <c r="F98" s="17"/>
      <c r="G98" s="32">
        <f>G99</f>
        <v>464.08</v>
      </c>
    </row>
    <row r="99" spans="1:7" s="5" customFormat="1" ht="24.75" customHeight="1">
      <c r="A99" s="26"/>
      <c r="B99" s="25" t="s">
        <v>277</v>
      </c>
      <c r="C99" s="16" t="s">
        <v>11</v>
      </c>
      <c r="D99" s="16" t="s">
        <v>16</v>
      </c>
      <c r="E99" s="129" t="s">
        <v>241</v>
      </c>
      <c r="F99" s="17" t="s">
        <v>25</v>
      </c>
      <c r="G99" s="32">
        <v>464.08</v>
      </c>
    </row>
    <row r="100" spans="1:7" s="5" customFormat="1" ht="24.75" customHeight="1">
      <c r="A100" s="26"/>
      <c r="B100" s="54" t="s">
        <v>290</v>
      </c>
      <c r="C100" s="16" t="s">
        <v>11</v>
      </c>
      <c r="D100" s="16" t="s">
        <v>16</v>
      </c>
      <c r="E100" s="128" t="s">
        <v>229</v>
      </c>
      <c r="F100" s="17"/>
      <c r="G100" s="32">
        <f>G101</f>
        <v>634.13</v>
      </c>
    </row>
    <row r="101" spans="1:7" s="5" customFormat="1" ht="24.75" customHeight="1">
      <c r="A101" s="26"/>
      <c r="B101" s="25" t="s">
        <v>277</v>
      </c>
      <c r="C101" s="16" t="s">
        <v>11</v>
      </c>
      <c r="D101" s="16" t="s">
        <v>16</v>
      </c>
      <c r="E101" s="128" t="s">
        <v>229</v>
      </c>
      <c r="F101" s="17" t="s">
        <v>25</v>
      </c>
      <c r="G101" s="32">
        <v>634.13</v>
      </c>
    </row>
    <row r="102" spans="1:7" s="5" customFormat="1" ht="24.75" customHeight="1">
      <c r="A102" s="26"/>
      <c r="B102" s="25" t="s">
        <v>277</v>
      </c>
      <c r="C102" s="16" t="s">
        <v>11</v>
      </c>
      <c r="D102" s="16" t="s">
        <v>16</v>
      </c>
      <c r="E102" s="128" t="s">
        <v>230</v>
      </c>
      <c r="F102" s="17" t="s">
        <v>25</v>
      </c>
      <c r="G102" s="32">
        <v>316</v>
      </c>
    </row>
    <row r="103" spans="1:7" s="5" customFormat="1" ht="24.75" customHeight="1">
      <c r="A103" s="26"/>
      <c r="B103" s="55" t="s">
        <v>291</v>
      </c>
      <c r="C103" s="16" t="s">
        <v>11</v>
      </c>
      <c r="D103" s="16" t="s">
        <v>16</v>
      </c>
      <c r="E103" s="128" t="s">
        <v>231</v>
      </c>
      <c r="F103" s="57"/>
      <c r="G103" s="32">
        <f>G104</f>
        <v>2700</v>
      </c>
    </row>
    <row r="104" spans="1:7" s="5" customFormat="1" ht="24.75" customHeight="1">
      <c r="A104" s="26"/>
      <c r="B104" s="25" t="s">
        <v>277</v>
      </c>
      <c r="C104" s="16" t="s">
        <v>11</v>
      </c>
      <c r="D104" s="16" t="s">
        <v>16</v>
      </c>
      <c r="E104" s="128" t="s">
        <v>231</v>
      </c>
      <c r="F104" s="57" t="s">
        <v>25</v>
      </c>
      <c r="G104" s="32">
        <v>2700</v>
      </c>
    </row>
    <row r="105" spans="1:7" s="5" customFormat="1" ht="24.75" customHeight="1">
      <c r="A105" s="68" t="s">
        <v>95</v>
      </c>
      <c r="B105" s="61" t="s">
        <v>171</v>
      </c>
      <c r="C105" s="63" t="s">
        <v>146</v>
      </c>
      <c r="D105" s="63"/>
      <c r="E105" s="141"/>
      <c r="F105" s="144"/>
      <c r="G105" s="67">
        <f>G109</f>
        <v>15</v>
      </c>
    </row>
    <row r="106" spans="1:7" s="5" customFormat="1" ht="24.75" customHeight="1">
      <c r="A106" s="26"/>
      <c r="B106" s="25" t="s">
        <v>174</v>
      </c>
      <c r="C106" s="16" t="s">
        <v>146</v>
      </c>
      <c r="D106" s="16" t="s">
        <v>146</v>
      </c>
      <c r="E106" s="128"/>
      <c r="F106" s="17"/>
      <c r="G106" s="32">
        <f>G107</f>
        <v>15</v>
      </c>
    </row>
    <row r="107" spans="1:7" s="5" customFormat="1" ht="24.75" customHeight="1">
      <c r="A107" s="3"/>
      <c r="B107" s="152" t="s">
        <v>195</v>
      </c>
      <c r="C107" s="130" t="s">
        <v>146</v>
      </c>
      <c r="D107" s="130" t="s">
        <v>146</v>
      </c>
      <c r="E107" s="129" t="s">
        <v>12</v>
      </c>
      <c r="F107" s="17"/>
      <c r="G107" s="31">
        <f>G108</f>
        <v>15</v>
      </c>
    </row>
    <row r="108" spans="1:7" s="5" customFormat="1" ht="27" customHeight="1">
      <c r="A108" s="3"/>
      <c r="B108" s="25" t="s">
        <v>292</v>
      </c>
      <c r="C108" s="130" t="s">
        <v>146</v>
      </c>
      <c r="D108" s="130" t="s">
        <v>146</v>
      </c>
      <c r="E108" s="129" t="s">
        <v>232</v>
      </c>
      <c r="F108" s="17"/>
      <c r="G108" s="49">
        <f>G109</f>
        <v>15</v>
      </c>
    </row>
    <row r="109" spans="1:7" s="5" customFormat="1" ht="26.25" customHeight="1">
      <c r="A109" s="26"/>
      <c r="B109" s="25" t="s">
        <v>277</v>
      </c>
      <c r="C109" s="16" t="s">
        <v>146</v>
      </c>
      <c r="D109" s="16" t="s">
        <v>146</v>
      </c>
      <c r="E109" s="129" t="s">
        <v>233</v>
      </c>
      <c r="F109" s="17" t="s">
        <v>25</v>
      </c>
      <c r="G109" s="32">
        <v>15</v>
      </c>
    </row>
    <row r="110" spans="1:7" s="5" customFormat="1" ht="22.5" customHeight="1">
      <c r="A110" s="65" t="s">
        <v>153</v>
      </c>
      <c r="B110" s="70" t="s">
        <v>175</v>
      </c>
      <c r="C110" s="71" t="s">
        <v>17</v>
      </c>
      <c r="D110" s="71"/>
      <c r="E110" s="142"/>
      <c r="F110" s="144"/>
      <c r="G110" s="67">
        <f>G111</f>
        <v>2469.54</v>
      </c>
    </row>
    <row r="111" spans="1:7" s="5" customFormat="1" ht="21.75" customHeight="1">
      <c r="A111" s="26"/>
      <c r="B111" s="25" t="s">
        <v>176</v>
      </c>
      <c r="C111" s="16" t="s">
        <v>9</v>
      </c>
      <c r="D111" s="16" t="s">
        <v>6</v>
      </c>
      <c r="E111" s="128"/>
      <c r="F111" s="17"/>
      <c r="G111" s="32">
        <f>G112</f>
        <v>2469.54</v>
      </c>
    </row>
    <row r="112" spans="1:7" s="5" customFormat="1" ht="24.75" customHeight="1">
      <c r="A112" s="3"/>
      <c r="B112" s="152" t="s">
        <v>195</v>
      </c>
      <c r="C112" s="130" t="s">
        <v>9</v>
      </c>
      <c r="D112" s="130" t="s">
        <v>6</v>
      </c>
      <c r="E112" s="129" t="s">
        <v>12</v>
      </c>
      <c r="F112" s="17"/>
      <c r="G112" s="31">
        <f>G113</f>
        <v>2469.54</v>
      </c>
    </row>
    <row r="113" spans="1:7" s="5" customFormat="1" ht="31.5" customHeight="1">
      <c r="A113" s="3"/>
      <c r="B113" s="25" t="s">
        <v>293</v>
      </c>
      <c r="C113" s="130" t="s">
        <v>9</v>
      </c>
      <c r="D113" s="130" t="s">
        <v>6</v>
      </c>
      <c r="E113" s="129" t="s">
        <v>234</v>
      </c>
      <c r="F113" s="17"/>
      <c r="G113" s="49">
        <f>G114+G115+G116</f>
        <v>2469.54</v>
      </c>
    </row>
    <row r="114" spans="1:7" s="5" customFormat="1" ht="72" customHeight="1">
      <c r="A114" s="18"/>
      <c r="B114" s="25" t="s">
        <v>294</v>
      </c>
      <c r="C114" s="16" t="s">
        <v>9</v>
      </c>
      <c r="D114" s="16" t="s">
        <v>6</v>
      </c>
      <c r="E114" s="129" t="s">
        <v>235</v>
      </c>
      <c r="F114" s="17" t="s">
        <v>128</v>
      </c>
      <c r="G114" s="32">
        <f>2300.19+16</f>
        <v>2316.19</v>
      </c>
    </row>
    <row r="115" spans="1:7" s="5" customFormat="1" ht="72" customHeight="1">
      <c r="A115" s="18"/>
      <c r="B115" s="25" t="s">
        <v>294</v>
      </c>
      <c r="C115" s="16" t="s">
        <v>9</v>
      </c>
      <c r="D115" s="16" t="s">
        <v>6</v>
      </c>
      <c r="E115" s="129" t="s">
        <v>236</v>
      </c>
      <c r="F115" s="17" t="s">
        <v>128</v>
      </c>
      <c r="G115" s="32">
        <f>223.42-100.74</f>
        <v>122.67999999999999</v>
      </c>
    </row>
    <row r="116" spans="1:7" s="5" customFormat="1" ht="24" customHeight="1">
      <c r="A116" s="18"/>
      <c r="B116" s="25" t="s">
        <v>294</v>
      </c>
      <c r="C116" s="16" t="s">
        <v>9</v>
      </c>
      <c r="D116" s="16" t="s">
        <v>6</v>
      </c>
      <c r="E116" s="129" t="s">
        <v>237</v>
      </c>
      <c r="F116" s="17" t="s">
        <v>128</v>
      </c>
      <c r="G116" s="32">
        <v>30.67</v>
      </c>
    </row>
    <row r="117" spans="1:7" s="5" customFormat="1" ht="24.75" customHeight="1">
      <c r="A117" s="65" t="s">
        <v>154</v>
      </c>
      <c r="B117" s="61" t="s">
        <v>124</v>
      </c>
      <c r="C117" s="63" t="s">
        <v>14</v>
      </c>
      <c r="D117" s="63"/>
      <c r="E117" s="141"/>
      <c r="F117" s="144"/>
      <c r="G117" s="67">
        <f>G121</f>
        <v>4</v>
      </c>
    </row>
    <row r="118" spans="1:7" s="5" customFormat="1" ht="24.75" customHeight="1">
      <c r="A118" s="18"/>
      <c r="B118" s="25" t="s">
        <v>125</v>
      </c>
      <c r="C118" s="16" t="s">
        <v>14</v>
      </c>
      <c r="D118" s="16" t="s">
        <v>16</v>
      </c>
      <c r="E118" s="128"/>
      <c r="F118" s="17"/>
      <c r="G118" s="32">
        <f>G119</f>
        <v>4</v>
      </c>
    </row>
    <row r="119" spans="1:7" s="5" customFormat="1" ht="24.75" customHeight="1">
      <c r="A119" s="3"/>
      <c r="B119" s="152" t="s">
        <v>195</v>
      </c>
      <c r="C119" s="130" t="s">
        <v>14</v>
      </c>
      <c r="D119" s="130" t="s">
        <v>16</v>
      </c>
      <c r="E119" s="129" t="s">
        <v>12</v>
      </c>
      <c r="F119" s="17"/>
      <c r="G119" s="31">
        <f>G120</f>
        <v>4</v>
      </c>
    </row>
    <row r="120" spans="1:7" s="5" customFormat="1" ht="24.75" customHeight="1">
      <c r="A120" s="3"/>
      <c r="B120" s="153" t="s">
        <v>248</v>
      </c>
      <c r="C120" s="130" t="s">
        <v>14</v>
      </c>
      <c r="D120" s="130" t="s">
        <v>16</v>
      </c>
      <c r="E120" s="129" t="s">
        <v>238</v>
      </c>
      <c r="F120" s="17"/>
      <c r="G120" s="31">
        <f>G121</f>
        <v>4</v>
      </c>
    </row>
    <row r="121" spans="1:7" s="5" customFormat="1" ht="24.75" customHeight="1">
      <c r="A121" s="18"/>
      <c r="B121" s="25" t="s">
        <v>295</v>
      </c>
      <c r="C121" s="16" t="s">
        <v>14</v>
      </c>
      <c r="D121" s="16" t="s">
        <v>16</v>
      </c>
      <c r="E121" s="129" t="s">
        <v>239</v>
      </c>
      <c r="F121" s="17" t="s">
        <v>126</v>
      </c>
      <c r="G121" s="32">
        <v>4</v>
      </c>
    </row>
    <row r="122" spans="1:7" s="5" customFormat="1" ht="24.75" customHeight="1">
      <c r="A122" s="68" t="s">
        <v>155</v>
      </c>
      <c r="B122" s="61" t="s">
        <v>177</v>
      </c>
      <c r="C122" s="63" t="s">
        <v>10</v>
      </c>
      <c r="D122" s="63"/>
      <c r="E122" s="141"/>
      <c r="F122" s="144"/>
      <c r="G122" s="67">
        <f>G126</f>
        <v>5</v>
      </c>
    </row>
    <row r="123" spans="1:7" ht="12.75">
      <c r="A123" s="18"/>
      <c r="B123" s="25" t="s">
        <v>89</v>
      </c>
      <c r="C123" s="16" t="s">
        <v>10</v>
      </c>
      <c r="D123" s="16" t="s">
        <v>12</v>
      </c>
      <c r="E123" s="128"/>
      <c r="F123" s="17"/>
      <c r="G123" s="32">
        <f>G124</f>
        <v>5</v>
      </c>
    </row>
    <row r="124" spans="1:7" ht="12.75">
      <c r="A124" s="3"/>
      <c r="B124" s="152" t="s">
        <v>195</v>
      </c>
      <c r="C124" s="130" t="s">
        <v>10</v>
      </c>
      <c r="D124" s="130" t="s">
        <v>12</v>
      </c>
      <c r="E124" s="129" t="s">
        <v>12</v>
      </c>
      <c r="F124" s="17"/>
      <c r="G124" s="31">
        <f>G125</f>
        <v>5</v>
      </c>
    </row>
    <row r="125" spans="1:7" ht="24">
      <c r="A125" s="3"/>
      <c r="B125" s="153" t="s">
        <v>296</v>
      </c>
      <c r="C125" s="130" t="s">
        <v>10</v>
      </c>
      <c r="D125" s="130" t="s">
        <v>12</v>
      </c>
      <c r="E125" s="129" t="s">
        <v>216</v>
      </c>
      <c r="F125" s="17"/>
      <c r="G125" s="31">
        <f>G126</f>
        <v>5</v>
      </c>
    </row>
    <row r="126" spans="1:7" ht="12.75">
      <c r="A126" s="18"/>
      <c r="B126" s="25" t="s">
        <v>277</v>
      </c>
      <c r="C126" s="16" t="s">
        <v>10</v>
      </c>
      <c r="D126" s="16" t="s">
        <v>12</v>
      </c>
      <c r="E126" s="129" t="s">
        <v>240</v>
      </c>
      <c r="F126" s="17" t="s">
        <v>25</v>
      </c>
      <c r="G126" s="32">
        <v>5</v>
      </c>
    </row>
    <row r="127" spans="1:7" ht="12.75">
      <c r="A127" s="18"/>
      <c r="B127" s="74" t="s">
        <v>38</v>
      </c>
      <c r="C127" s="72"/>
      <c r="D127" s="72"/>
      <c r="E127" s="143"/>
      <c r="F127" s="145"/>
      <c r="G127" s="73">
        <f>G7+G59+G68+G79+G86+G105+G110+G117+G122</f>
        <v>14610.48</v>
      </c>
    </row>
    <row r="128" spans="1:7" ht="12.75">
      <c r="A128" s="5"/>
      <c r="C128" s="6"/>
      <c r="D128" s="6"/>
      <c r="E128" s="127"/>
      <c r="F128" s="6"/>
      <c r="G128" s="29"/>
    </row>
  </sheetData>
  <sheetProtection/>
  <mergeCells count="4">
    <mergeCell ref="A4:G4"/>
    <mergeCell ref="E1:G1"/>
    <mergeCell ref="E2:G2"/>
    <mergeCell ref="A3:G3"/>
  </mergeCells>
  <printOptions/>
  <pageMargins left="0.47" right="0.21" top="0.56" bottom="0.48" header="0.22" footer="0.4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0"/>
  <sheetViews>
    <sheetView zoomScalePageLayoutView="0" workbookViewId="0" topLeftCell="A1">
      <selection activeCell="A22" sqref="A22:IV65"/>
    </sheetView>
  </sheetViews>
  <sheetFormatPr defaultColWidth="9.00390625" defaultRowHeight="12.75"/>
  <cols>
    <col min="1" max="1" width="4.875" style="20" customWidth="1"/>
    <col min="2" max="2" width="40.375" style="238" customWidth="1"/>
    <col min="3" max="3" width="25.00390625" style="158" customWidth="1"/>
    <col min="5" max="5" width="4.75390625" style="0" customWidth="1"/>
    <col min="7" max="7" width="7.375" style="19" customWidth="1"/>
    <col min="8" max="8" width="45.00390625" style="19" customWidth="1"/>
    <col min="9" max="9" width="2.375" style="19" customWidth="1"/>
    <col min="10" max="10" width="2.25390625" style="19" customWidth="1"/>
    <col min="11" max="11" width="13.75390625" style="19" customWidth="1"/>
    <col min="12" max="12" width="14.75390625" style="0" customWidth="1"/>
  </cols>
  <sheetData>
    <row r="1" spans="3:11" ht="15.75">
      <c r="C1" s="249" t="s">
        <v>338</v>
      </c>
      <c r="I1" s="206" t="s">
        <v>339</v>
      </c>
      <c r="J1" s="209"/>
      <c r="K1" s="209"/>
    </row>
    <row r="2" spans="1:12" ht="71.25" customHeight="1">
      <c r="A2" s="195" t="s">
        <v>323</v>
      </c>
      <c r="B2" s="196"/>
      <c r="C2" s="196"/>
      <c r="I2" s="195" t="s">
        <v>323</v>
      </c>
      <c r="J2" s="196"/>
      <c r="K2" s="196"/>
      <c r="L2" s="183"/>
    </row>
    <row r="3" spans="1:11" ht="60.75" customHeight="1">
      <c r="A3" s="239" t="s">
        <v>337</v>
      </c>
      <c r="B3" s="203"/>
      <c r="C3" s="203"/>
      <c r="G3" s="210" t="s">
        <v>336</v>
      </c>
      <c r="H3" s="211"/>
      <c r="I3" s="211"/>
      <c r="J3" s="211"/>
      <c r="K3" s="211"/>
    </row>
    <row r="4" spans="1:11" ht="15.75" customHeight="1">
      <c r="A4" s="240"/>
      <c r="B4" s="241"/>
      <c r="C4" s="241"/>
      <c r="G4" s="212"/>
      <c r="H4" s="213" t="s">
        <v>328</v>
      </c>
      <c r="I4" s="214"/>
      <c r="J4" s="215"/>
      <c r="K4" s="216"/>
    </row>
    <row r="5" spans="1:11" ht="51.75" customHeight="1">
      <c r="A5" s="242"/>
      <c r="B5" s="243"/>
      <c r="C5" s="243"/>
      <c r="G5" s="217"/>
      <c r="H5" s="218"/>
      <c r="I5" s="219"/>
      <c r="J5" s="220"/>
      <c r="K5" s="221" t="s">
        <v>329</v>
      </c>
    </row>
    <row r="6" spans="1:11" ht="38.25" customHeight="1">
      <c r="A6" s="163" t="s">
        <v>333</v>
      </c>
      <c r="B6" s="244" t="s">
        <v>334</v>
      </c>
      <c r="C6" s="245" t="s">
        <v>206</v>
      </c>
      <c r="G6" s="222"/>
      <c r="H6" s="223" t="s">
        <v>330</v>
      </c>
      <c r="I6" s="224"/>
      <c r="J6" s="225"/>
      <c r="K6" s="226">
        <v>1498.1</v>
      </c>
    </row>
    <row r="7" spans="1:11" ht="73.5" customHeight="1">
      <c r="A7" s="163">
        <v>1</v>
      </c>
      <c r="B7" s="246" t="s">
        <v>335</v>
      </c>
      <c r="C7" s="247">
        <v>181</v>
      </c>
      <c r="G7" s="222"/>
      <c r="H7" s="223" t="s">
        <v>331</v>
      </c>
      <c r="I7" s="224"/>
      <c r="J7" s="225"/>
      <c r="K7" s="227">
        <v>368.4</v>
      </c>
    </row>
    <row r="8" spans="1:11" ht="78" customHeight="1">
      <c r="A8" s="1"/>
      <c r="B8" s="1"/>
      <c r="C8" s="1"/>
      <c r="G8" s="222"/>
      <c r="H8" s="223" t="s">
        <v>332</v>
      </c>
      <c r="I8" s="228"/>
      <c r="J8" s="229"/>
      <c r="K8" s="230">
        <v>2</v>
      </c>
    </row>
    <row r="9" spans="2:11" ht="41.25" customHeight="1">
      <c r="B9" s="248"/>
      <c r="C9" s="184"/>
      <c r="G9" s="222"/>
      <c r="H9" s="231" t="s">
        <v>172</v>
      </c>
      <c r="I9" s="232"/>
      <c r="J9" s="233"/>
      <c r="K9" s="227">
        <f>204.65</f>
        <v>204.65</v>
      </c>
    </row>
    <row r="10" spans="7:11" ht="15.75">
      <c r="G10" s="234"/>
      <c r="H10" s="235" t="s">
        <v>38</v>
      </c>
      <c r="I10" s="224"/>
      <c r="J10" s="225"/>
      <c r="K10" s="236">
        <f>SUM(K6:K9)</f>
        <v>2073.15</v>
      </c>
    </row>
    <row r="11" spans="7:11" ht="15.75">
      <c r="G11" s="237"/>
      <c r="H11" s="237"/>
      <c r="I11" s="237"/>
      <c r="J11" s="237"/>
      <c r="K11" s="237"/>
    </row>
    <row r="12" spans="7:11" ht="15.75">
      <c r="G12" s="237"/>
      <c r="H12" s="237"/>
      <c r="I12" s="237"/>
      <c r="J12" s="237"/>
      <c r="K12" s="237"/>
    </row>
    <row r="13" spans="7:11" ht="15.75">
      <c r="G13" s="237"/>
      <c r="H13" s="237"/>
      <c r="I13" s="237"/>
      <c r="J13" s="237"/>
      <c r="K13" s="237"/>
    </row>
    <row r="14" spans="7:11" ht="15.75">
      <c r="G14" s="237"/>
      <c r="H14" s="237"/>
      <c r="I14" s="237"/>
      <c r="J14" s="237"/>
      <c r="K14" s="237"/>
    </row>
    <row r="15" spans="7:11" ht="15.75">
      <c r="G15" s="237"/>
      <c r="H15" s="237"/>
      <c r="I15" s="237"/>
      <c r="J15" s="237"/>
      <c r="K15" s="237"/>
    </row>
    <row r="16" spans="7:11" ht="15.75">
      <c r="G16" s="237"/>
      <c r="H16" s="237"/>
      <c r="I16" s="237"/>
      <c r="J16" s="237"/>
      <c r="K16" s="237"/>
    </row>
    <row r="17" spans="7:11" ht="15.75">
      <c r="G17" s="237"/>
      <c r="H17" s="237"/>
      <c r="I17" s="237"/>
      <c r="J17" s="237"/>
      <c r="K17" s="237"/>
    </row>
    <row r="18" spans="7:11" ht="15.75">
      <c r="G18" s="237"/>
      <c r="H18" s="237"/>
      <c r="I18" s="237"/>
      <c r="J18" s="237"/>
      <c r="K18" s="237"/>
    </row>
    <row r="19" spans="7:11" ht="15.75">
      <c r="G19" s="237"/>
      <c r="H19" s="237"/>
      <c r="I19" s="237"/>
      <c r="J19" s="237"/>
      <c r="K19" s="237"/>
    </row>
    <row r="20" spans="7:11" ht="15.75">
      <c r="G20" s="237"/>
      <c r="H20" s="237"/>
      <c r="I20" s="237"/>
      <c r="J20" s="237"/>
      <c r="K20" s="237"/>
    </row>
  </sheetData>
  <sheetProtection/>
  <mergeCells count="13">
    <mergeCell ref="A2:C2"/>
    <mergeCell ref="A3:C3"/>
    <mergeCell ref="A4:C4"/>
    <mergeCell ref="H7:J7"/>
    <mergeCell ref="H8:J8"/>
    <mergeCell ref="H9:J9"/>
    <mergeCell ref="H10:J10"/>
    <mergeCell ref="I1:K1"/>
    <mergeCell ref="I2:K2"/>
    <mergeCell ref="G3:K3"/>
    <mergeCell ref="G4:G5"/>
    <mergeCell ref="H4:J5"/>
    <mergeCell ref="H6:J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4"/>
  <sheetViews>
    <sheetView zoomScalePageLayoutView="0" workbookViewId="0" topLeftCell="A1">
      <selection activeCell="G59" sqref="G59"/>
    </sheetView>
  </sheetViews>
  <sheetFormatPr defaultColWidth="9.00390625" defaultRowHeight="12.75"/>
  <cols>
    <col min="1" max="1" width="4.875" style="1" customWidth="1"/>
    <col min="2" max="2" width="36.875" style="1" customWidth="1"/>
    <col min="3" max="3" width="4.00390625" style="5" customWidth="1"/>
    <col min="4" max="8" width="3.625" style="5" customWidth="1"/>
    <col min="9" max="9" width="4.625" style="5" customWidth="1"/>
    <col min="10" max="10" width="4.125" style="5" customWidth="1"/>
    <col min="11" max="11" width="8.125" style="1" customWidth="1"/>
    <col min="12" max="16384" width="9.125" style="1" customWidth="1"/>
  </cols>
  <sheetData>
    <row r="1" spans="9:11" ht="12.75">
      <c r="I1" s="206" t="s">
        <v>327</v>
      </c>
      <c r="J1" s="209"/>
      <c r="K1" s="209"/>
    </row>
    <row r="2" spans="1:14" ht="66.75" customHeight="1">
      <c r="A2" s="20"/>
      <c r="B2" s="206"/>
      <c r="C2" s="206"/>
      <c r="D2" s="159"/>
      <c r="E2" s="159"/>
      <c r="F2" s="159"/>
      <c r="G2" s="159"/>
      <c r="H2" s="159"/>
      <c r="I2" s="195" t="s">
        <v>323</v>
      </c>
      <c r="J2" s="196"/>
      <c r="K2" s="196"/>
      <c r="N2" s="158"/>
    </row>
    <row r="3" spans="1:11" ht="21" customHeight="1">
      <c r="A3" s="207" t="s">
        <v>159</v>
      </c>
      <c r="B3" s="207"/>
      <c r="C3" s="207"/>
      <c r="D3" s="207"/>
      <c r="E3" s="207"/>
      <c r="F3" s="207"/>
      <c r="G3" s="207"/>
      <c r="H3" s="207"/>
      <c r="I3" s="207"/>
      <c r="J3" s="207"/>
      <c r="K3" s="207"/>
    </row>
    <row r="4" spans="1:11" ht="14.25" customHeight="1">
      <c r="A4" s="207" t="s">
        <v>326</v>
      </c>
      <c r="B4" s="208"/>
      <c r="C4" s="208"/>
      <c r="D4" s="208"/>
      <c r="E4" s="208"/>
      <c r="F4" s="208"/>
      <c r="G4" s="208"/>
      <c r="H4" s="208"/>
      <c r="I4" s="208"/>
      <c r="J4" s="208"/>
      <c r="K4" s="208"/>
    </row>
    <row r="5" spans="1:11" ht="12.75" hidden="1">
      <c r="A5" s="20" t="s">
        <v>297</v>
      </c>
      <c r="B5" s="20"/>
      <c r="C5" s="120"/>
      <c r="D5" s="120"/>
      <c r="E5" s="120"/>
      <c r="F5" s="120"/>
      <c r="G5" s="120"/>
      <c r="H5" s="120"/>
      <c r="I5" s="120"/>
      <c r="J5" s="120"/>
      <c r="K5" s="10"/>
    </row>
    <row r="6" spans="1:11" ht="47.25" customHeight="1">
      <c r="A6" s="48" t="s">
        <v>96</v>
      </c>
      <c r="B6" s="48" t="s">
        <v>97</v>
      </c>
      <c r="C6" s="204" t="s">
        <v>98</v>
      </c>
      <c r="D6" s="205"/>
      <c r="E6" s="205"/>
      <c r="F6" s="205"/>
      <c r="G6" s="205"/>
      <c r="H6" s="205"/>
      <c r="I6" s="205"/>
      <c r="J6" s="205"/>
      <c r="K6" s="119" t="s">
        <v>206</v>
      </c>
    </row>
    <row r="7" spans="1:11" ht="46.5" customHeight="1">
      <c r="A7" s="11"/>
      <c r="B7" s="44" t="s">
        <v>99</v>
      </c>
      <c r="C7" s="22" t="s">
        <v>49</v>
      </c>
      <c r="D7" s="22" t="s">
        <v>6</v>
      </c>
      <c r="E7" s="22" t="s">
        <v>51</v>
      </c>
      <c r="F7" s="22" t="s">
        <v>51</v>
      </c>
      <c r="G7" s="22" t="s">
        <v>51</v>
      </c>
      <c r="H7" s="22" t="s">
        <v>51</v>
      </c>
      <c r="I7" s="22" t="s">
        <v>52</v>
      </c>
      <c r="J7" s="22" t="s">
        <v>49</v>
      </c>
      <c r="K7" s="36">
        <f>K8+K13+K18+K27</f>
        <v>-576.1800000000003</v>
      </c>
    </row>
    <row r="8" spans="1:11" ht="24.75" customHeight="1">
      <c r="A8" s="12" t="s">
        <v>53</v>
      </c>
      <c r="B8" s="45" t="s">
        <v>100</v>
      </c>
      <c r="C8" s="23" t="s">
        <v>22</v>
      </c>
      <c r="D8" s="23" t="s">
        <v>6</v>
      </c>
      <c r="E8" s="23" t="s">
        <v>12</v>
      </c>
      <c r="F8" s="23" t="s">
        <v>51</v>
      </c>
      <c r="G8" s="23" t="s">
        <v>51</v>
      </c>
      <c r="H8" s="23" t="s">
        <v>51</v>
      </c>
      <c r="I8" s="23" t="s">
        <v>52</v>
      </c>
      <c r="J8" s="23" t="s">
        <v>49</v>
      </c>
      <c r="K8" s="37">
        <f>K9-K11</f>
        <v>0</v>
      </c>
    </row>
    <row r="9" spans="1:11" ht="24.75" customHeight="1">
      <c r="A9" s="13" t="s">
        <v>57</v>
      </c>
      <c r="B9" s="46" t="s">
        <v>101</v>
      </c>
      <c r="C9" s="22" t="s">
        <v>22</v>
      </c>
      <c r="D9" s="22" t="s">
        <v>6</v>
      </c>
      <c r="E9" s="22" t="s">
        <v>12</v>
      </c>
      <c r="F9" s="22" t="s">
        <v>51</v>
      </c>
      <c r="G9" s="22" t="s">
        <v>51</v>
      </c>
      <c r="H9" s="22" t="s">
        <v>51</v>
      </c>
      <c r="I9" s="22" t="s">
        <v>52</v>
      </c>
      <c r="J9" s="22">
        <v>700</v>
      </c>
      <c r="K9" s="36">
        <f>K10</f>
        <v>0</v>
      </c>
    </row>
    <row r="10" spans="1:11" ht="24.75" customHeight="1">
      <c r="A10" s="14" t="s">
        <v>77</v>
      </c>
      <c r="B10" s="47" t="s">
        <v>135</v>
      </c>
      <c r="C10" s="24" t="s">
        <v>22</v>
      </c>
      <c r="D10" s="24" t="s">
        <v>6</v>
      </c>
      <c r="E10" s="24" t="s">
        <v>12</v>
      </c>
      <c r="F10" s="24" t="s">
        <v>51</v>
      </c>
      <c r="G10" s="24" t="s">
        <v>51</v>
      </c>
      <c r="H10" s="24" t="s">
        <v>14</v>
      </c>
      <c r="I10" s="24" t="s">
        <v>52</v>
      </c>
      <c r="J10" s="24">
        <v>710</v>
      </c>
      <c r="K10" s="38">
        <v>0</v>
      </c>
    </row>
    <row r="11" spans="1:11" ht="30.75" customHeight="1">
      <c r="A11" s="4" t="s">
        <v>59</v>
      </c>
      <c r="B11" s="46" t="s">
        <v>102</v>
      </c>
      <c r="C11" s="22" t="s">
        <v>22</v>
      </c>
      <c r="D11" s="22" t="s">
        <v>6</v>
      </c>
      <c r="E11" s="22" t="s">
        <v>12</v>
      </c>
      <c r="F11" s="22" t="s">
        <v>51</v>
      </c>
      <c r="G11" s="22" t="s">
        <v>51</v>
      </c>
      <c r="H11" s="22" t="s">
        <v>51</v>
      </c>
      <c r="I11" s="22" t="s">
        <v>52</v>
      </c>
      <c r="J11" s="22" t="s">
        <v>80</v>
      </c>
      <c r="K11" s="39">
        <f>K12</f>
        <v>0</v>
      </c>
    </row>
    <row r="12" spans="1:11" ht="24.75" customHeight="1">
      <c r="A12" s="14" t="s">
        <v>77</v>
      </c>
      <c r="B12" s="47" t="s">
        <v>137</v>
      </c>
      <c r="C12" s="24" t="s">
        <v>22</v>
      </c>
      <c r="D12" s="24" t="s">
        <v>6</v>
      </c>
      <c r="E12" s="24" t="s">
        <v>12</v>
      </c>
      <c r="F12" s="24" t="s">
        <v>51</v>
      </c>
      <c r="G12" s="24" t="s">
        <v>51</v>
      </c>
      <c r="H12" s="24" t="s">
        <v>14</v>
      </c>
      <c r="I12" s="24" t="s">
        <v>52</v>
      </c>
      <c r="J12" s="24" t="s">
        <v>81</v>
      </c>
      <c r="K12" s="38">
        <v>0</v>
      </c>
    </row>
    <row r="13" spans="1:11" ht="24" customHeight="1">
      <c r="A13" s="12" t="s">
        <v>61</v>
      </c>
      <c r="B13" s="45" t="s">
        <v>103</v>
      </c>
      <c r="C13" s="23" t="s">
        <v>22</v>
      </c>
      <c r="D13" s="23" t="s">
        <v>6</v>
      </c>
      <c r="E13" s="23" t="s">
        <v>16</v>
      </c>
      <c r="F13" s="23" t="s">
        <v>51</v>
      </c>
      <c r="G13" s="23" t="s">
        <v>51</v>
      </c>
      <c r="H13" s="23" t="s">
        <v>51</v>
      </c>
      <c r="I13" s="23" t="s">
        <v>52</v>
      </c>
      <c r="J13" s="23" t="s">
        <v>49</v>
      </c>
      <c r="K13" s="37">
        <f>K14-K16</f>
        <v>0</v>
      </c>
    </row>
    <row r="14" spans="1:11" ht="33" customHeight="1">
      <c r="A14" s="13" t="s">
        <v>104</v>
      </c>
      <c r="B14" s="46" t="s">
        <v>76</v>
      </c>
      <c r="C14" s="22" t="s">
        <v>22</v>
      </c>
      <c r="D14" s="22" t="s">
        <v>6</v>
      </c>
      <c r="E14" s="22" t="s">
        <v>16</v>
      </c>
      <c r="F14" s="22" t="s">
        <v>51</v>
      </c>
      <c r="G14" s="22" t="s">
        <v>51</v>
      </c>
      <c r="H14" s="22" t="s">
        <v>51</v>
      </c>
      <c r="I14" s="22" t="s">
        <v>52</v>
      </c>
      <c r="J14" s="22" t="s">
        <v>78</v>
      </c>
      <c r="K14" s="39">
        <f>K15</f>
        <v>0</v>
      </c>
    </row>
    <row r="15" spans="1:11" ht="33" customHeight="1">
      <c r="A15" s="4" t="s">
        <v>77</v>
      </c>
      <c r="B15" s="47" t="s">
        <v>136</v>
      </c>
      <c r="C15" s="24" t="s">
        <v>22</v>
      </c>
      <c r="D15" s="24" t="s">
        <v>6</v>
      </c>
      <c r="E15" s="24" t="s">
        <v>16</v>
      </c>
      <c r="F15" s="24" t="s">
        <v>6</v>
      </c>
      <c r="G15" s="24" t="s">
        <v>51</v>
      </c>
      <c r="H15" s="24" t="s">
        <v>14</v>
      </c>
      <c r="I15" s="24" t="s">
        <v>52</v>
      </c>
      <c r="J15" s="24" t="s">
        <v>79</v>
      </c>
      <c r="K15" s="38">
        <v>0</v>
      </c>
    </row>
    <row r="16" spans="1:11" ht="42.75" customHeight="1">
      <c r="A16" s="13" t="s">
        <v>105</v>
      </c>
      <c r="B16" s="46" t="s">
        <v>106</v>
      </c>
      <c r="C16" s="22" t="s">
        <v>22</v>
      </c>
      <c r="D16" s="22" t="s">
        <v>6</v>
      </c>
      <c r="E16" s="22" t="s">
        <v>16</v>
      </c>
      <c r="F16" s="22" t="s">
        <v>51</v>
      </c>
      <c r="G16" s="22" t="s">
        <v>51</v>
      </c>
      <c r="H16" s="22" t="s">
        <v>51</v>
      </c>
      <c r="I16" s="22" t="s">
        <v>52</v>
      </c>
      <c r="J16" s="22" t="s">
        <v>80</v>
      </c>
      <c r="K16" s="36">
        <f>K17</f>
        <v>0</v>
      </c>
    </row>
    <row r="17" spans="1:11" ht="36" customHeight="1">
      <c r="A17" s="4" t="s">
        <v>77</v>
      </c>
      <c r="B17" s="47" t="s">
        <v>170</v>
      </c>
      <c r="C17" s="24" t="s">
        <v>22</v>
      </c>
      <c r="D17" s="24" t="s">
        <v>6</v>
      </c>
      <c r="E17" s="24" t="s">
        <v>16</v>
      </c>
      <c r="F17" s="24" t="s">
        <v>6</v>
      </c>
      <c r="G17" s="24" t="s">
        <v>51</v>
      </c>
      <c r="H17" s="24" t="s">
        <v>14</v>
      </c>
      <c r="I17" s="24" t="s">
        <v>52</v>
      </c>
      <c r="J17" s="24">
        <v>810</v>
      </c>
      <c r="K17" s="40">
        <v>0</v>
      </c>
    </row>
    <row r="18" spans="1:11" ht="24" customHeight="1">
      <c r="A18" s="12" t="s">
        <v>62</v>
      </c>
      <c r="B18" s="45" t="s">
        <v>84</v>
      </c>
      <c r="C18" s="23" t="s">
        <v>22</v>
      </c>
      <c r="D18" s="23" t="s">
        <v>6</v>
      </c>
      <c r="E18" s="23" t="s">
        <v>11</v>
      </c>
      <c r="F18" s="23" t="s">
        <v>51</v>
      </c>
      <c r="G18" s="23" t="s">
        <v>51</v>
      </c>
      <c r="H18" s="23" t="s">
        <v>51</v>
      </c>
      <c r="I18" s="23" t="s">
        <v>52</v>
      </c>
      <c r="J18" s="23" t="s">
        <v>49</v>
      </c>
      <c r="K18" s="41">
        <f>K22+K26</f>
        <v>-576.1800000000003</v>
      </c>
    </row>
    <row r="19" spans="1:11" ht="12.75" customHeight="1">
      <c r="A19" s="4" t="s">
        <v>64</v>
      </c>
      <c r="B19" s="46" t="s">
        <v>107</v>
      </c>
      <c r="C19" s="24" t="s">
        <v>22</v>
      </c>
      <c r="D19" s="22" t="s">
        <v>6</v>
      </c>
      <c r="E19" s="22" t="s">
        <v>11</v>
      </c>
      <c r="F19" s="22" t="s">
        <v>51</v>
      </c>
      <c r="G19" s="22" t="s">
        <v>51</v>
      </c>
      <c r="H19" s="22" t="s">
        <v>51</v>
      </c>
      <c r="I19" s="22" t="s">
        <v>52</v>
      </c>
      <c r="J19" s="22" t="s">
        <v>108</v>
      </c>
      <c r="K19" s="42">
        <f>K20</f>
        <v>-15186.66</v>
      </c>
    </row>
    <row r="20" spans="1:11" ht="12.75" customHeight="1">
      <c r="A20" s="15"/>
      <c r="B20" s="47" t="s">
        <v>109</v>
      </c>
      <c r="C20" s="22" t="s">
        <v>22</v>
      </c>
      <c r="D20" s="24" t="s">
        <v>6</v>
      </c>
      <c r="E20" s="24" t="s">
        <v>11</v>
      </c>
      <c r="F20" s="24" t="s">
        <v>12</v>
      </c>
      <c r="G20" s="24" t="s">
        <v>51</v>
      </c>
      <c r="H20" s="24" t="s">
        <v>51</v>
      </c>
      <c r="I20" s="24" t="s">
        <v>52</v>
      </c>
      <c r="J20" s="24" t="s">
        <v>108</v>
      </c>
      <c r="K20" s="43">
        <f>K21</f>
        <v>-15186.66</v>
      </c>
    </row>
    <row r="21" spans="1:11" ht="22.5" customHeight="1">
      <c r="A21" s="15"/>
      <c r="B21" s="47" t="s">
        <v>138</v>
      </c>
      <c r="C21" s="24" t="s">
        <v>22</v>
      </c>
      <c r="D21" s="24" t="s">
        <v>6</v>
      </c>
      <c r="E21" s="24" t="s">
        <v>11</v>
      </c>
      <c r="F21" s="24" t="s">
        <v>12</v>
      </c>
      <c r="G21" s="24" t="s">
        <v>6</v>
      </c>
      <c r="H21" s="24" t="s">
        <v>51</v>
      </c>
      <c r="I21" s="24" t="s">
        <v>52</v>
      </c>
      <c r="J21" s="24" t="s">
        <v>108</v>
      </c>
      <c r="K21" s="43">
        <f>K22</f>
        <v>-15186.66</v>
      </c>
    </row>
    <row r="22" spans="1:11" ht="22.5" customHeight="1">
      <c r="A22" s="15"/>
      <c r="B22" s="47" t="s">
        <v>139</v>
      </c>
      <c r="C22" s="22" t="s">
        <v>22</v>
      </c>
      <c r="D22" s="24" t="s">
        <v>6</v>
      </c>
      <c r="E22" s="24" t="s">
        <v>11</v>
      </c>
      <c r="F22" s="24" t="s">
        <v>12</v>
      </c>
      <c r="G22" s="24" t="s">
        <v>6</v>
      </c>
      <c r="H22" s="24" t="s">
        <v>14</v>
      </c>
      <c r="I22" s="24" t="s">
        <v>52</v>
      </c>
      <c r="J22" s="24" t="s">
        <v>82</v>
      </c>
      <c r="K22" s="43">
        <f>-(K31+K10+K15)</f>
        <v>-15186.66</v>
      </c>
    </row>
    <row r="23" spans="1:11" ht="15.75" customHeight="1">
      <c r="A23" s="4" t="s">
        <v>65</v>
      </c>
      <c r="B23" s="46" t="s">
        <v>110</v>
      </c>
      <c r="C23" s="24" t="s">
        <v>22</v>
      </c>
      <c r="D23" s="22" t="s">
        <v>6</v>
      </c>
      <c r="E23" s="22" t="s">
        <v>11</v>
      </c>
      <c r="F23" s="22" t="s">
        <v>51</v>
      </c>
      <c r="G23" s="22" t="s">
        <v>51</v>
      </c>
      <c r="H23" s="22" t="s">
        <v>51</v>
      </c>
      <c r="I23" s="22" t="s">
        <v>52</v>
      </c>
      <c r="J23" s="22" t="s">
        <v>111</v>
      </c>
      <c r="K23" s="42">
        <f>K24</f>
        <v>14610.48</v>
      </c>
    </row>
    <row r="24" spans="1:11" ht="12.75" customHeight="1">
      <c r="A24" s="15"/>
      <c r="B24" s="47" t="s">
        <v>112</v>
      </c>
      <c r="C24" s="22" t="s">
        <v>22</v>
      </c>
      <c r="D24" s="24" t="s">
        <v>6</v>
      </c>
      <c r="E24" s="24" t="s">
        <v>11</v>
      </c>
      <c r="F24" s="24" t="s">
        <v>12</v>
      </c>
      <c r="G24" s="24" t="s">
        <v>51</v>
      </c>
      <c r="H24" s="24" t="s">
        <v>51</v>
      </c>
      <c r="I24" s="24" t="s">
        <v>52</v>
      </c>
      <c r="J24" s="24" t="s">
        <v>111</v>
      </c>
      <c r="K24" s="43">
        <f>K25</f>
        <v>14610.48</v>
      </c>
    </row>
    <row r="25" spans="1:11" ht="24.75" customHeight="1">
      <c r="A25" s="15"/>
      <c r="B25" s="47" t="s">
        <v>140</v>
      </c>
      <c r="C25" s="24" t="s">
        <v>22</v>
      </c>
      <c r="D25" s="24" t="s">
        <v>6</v>
      </c>
      <c r="E25" s="24" t="s">
        <v>11</v>
      </c>
      <c r="F25" s="24" t="s">
        <v>12</v>
      </c>
      <c r="G25" s="24" t="s">
        <v>6</v>
      </c>
      <c r="H25" s="24" t="s">
        <v>51</v>
      </c>
      <c r="I25" s="24" t="s">
        <v>52</v>
      </c>
      <c r="J25" s="24" t="s">
        <v>111</v>
      </c>
      <c r="K25" s="43">
        <f>K26</f>
        <v>14610.48</v>
      </c>
    </row>
    <row r="26" spans="1:11" ht="21" customHeight="1">
      <c r="A26" s="15"/>
      <c r="B26" s="47" t="s">
        <v>140</v>
      </c>
      <c r="C26" s="22" t="s">
        <v>22</v>
      </c>
      <c r="D26" s="24" t="s">
        <v>6</v>
      </c>
      <c r="E26" s="24" t="s">
        <v>11</v>
      </c>
      <c r="F26" s="24" t="s">
        <v>12</v>
      </c>
      <c r="G26" s="24" t="s">
        <v>6</v>
      </c>
      <c r="H26" s="24" t="s">
        <v>14</v>
      </c>
      <c r="I26" s="24" t="s">
        <v>52</v>
      </c>
      <c r="J26" s="24" t="s">
        <v>83</v>
      </c>
      <c r="K26" s="43">
        <f>(K32+K12+K17-K29)</f>
        <v>14610.48</v>
      </c>
    </row>
    <row r="27" spans="1:11" ht="21" customHeight="1">
      <c r="A27" s="4" t="s">
        <v>67</v>
      </c>
      <c r="B27" s="46" t="s">
        <v>85</v>
      </c>
      <c r="C27" s="24" t="s">
        <v>22</v>
      </c>
      <c r="D27" s="22" t="s">
        <v>6</v>
      </c>
      <c r="E27" s="22" t="s">
        <v>63</v>
      </c>
      <c r="F27" s="22" t="s">
        <v>51</v>
      </c>
      <c r="G27" s="22" t="s">
        <v>51</v>
      </c>
      <c r="H27" s="22" t="s">
        <v>51</v>
      </c>
      <c r="I27" s="22" t="s">
        <v>52</v>
      </c>
      <c r="J27" s="22" t="s">
        <v>49</v>
      </c>
      <c r="K27" s="42">
        <f>K28</f>
        <v>0</v>
      </c>
    </row>
    <row r="28" spans="1:11" ht="24" customHeight="1">
      <c r="A28" s="4" t="s">
        <v>113</v>
      </c>
      <c r="B28" s="47" t="s">
        <v>118</v>
      </c>
      <c r="C28" s="22" t="s">
        <v>22</v>
      </c>
      <c r="D28" s="22" t="s">
        <v>6</v>
      </c>
      <c r="E28" s="22" t="s">
        <v>63</v>
      </c>
      <c r="F28" s="22" t="s">
        <v>51</v>
      </c>
      <c r="G28" s="22" t="s">
        <v>51</v>
      </c>
      <c r="H28" s="22" t="s">
        <v>51</v>
      </c>
      <c r="I28" s="22" t="s">
        <v>52</v>
      </c>
      <c r="J28" s="22" t="s">
        <v>49</v>
      </c>
      <c r="K28" s="42">
        <f>K29</f>
        <v>0</v>
      </c>
    </row>
    <row r="29" spans="1:11" ht="78.75" customHeight="1">
      <c r="A29" s="15" t="s">
        <v>114</v>
      </c>
      <c r="B29" s="47" t="s">
        <v>141</v>
      </c>
      <c r="C29" s="24" t="s">
        <v>22</v>
      </c>
      <c r="D29" s="24" t="s">
        <v>6</v>
      </c>
      <c r="E29" s="24" t="s">
        <v>63</v>
      </c>
      <c r="F29" s="24" t="s">
        <v>7</v>
      </c>
      <c r="G29" s="24" t="s">
        <v>6</v>
      </c>
      <c r="H29" s="24" t="s">
        <v>14</v>
      </c>
      <c r="I29" s="24" t="s">
        <v>52</v>
      </c>
      <c r="J29" s="24" t="s">
        <v>81</v>
      </c>
      <c r="K29" s="43">
        <f>-K34</f>
        <v>0</v>
      </c>
    </row>
    <row r="30" spans="1:11" ht="7.5" customHeight="1" hidden="1">
      <c r="A30" s="20"/>
      <c r="B30" s="20"/>
      <c r="C30" s="120"/>
      <c r="D30" s="120"/>
      <c r="E30" s="120"/>
      <c r="F30" s="120"/>
      <c r="G30" s="120"/>
      <c r="H30" s="120"/>
      <c r="I30" s="120"/>
      <c r="J30" s="120"/>
      <c r="K30" s="121"/>
    </row>
    <row r="31" spans="1:11" ht="12.75">
      <c r="A31" s="20"/>
      <c r="B31" s="122"/>
      <c r="C31" s="120"/>
      <c r="D31" s="120"/>
      <c r="E31" s="120"/>
      <c r="F31" s="120"/>
      <c r="G31" s="120"/>
      <c r="H31" s="120"/>
      <c r="I31" s="123" t="s">
        <v>115</v>
      </c>
      <c r="J31" s="120"/>
      <c r="K31" s="124">
        <f>'пр.1 доходы'!K8</f>
        <v>15186.66</v>
      </c>
    </row>
    <row r="32" spans="1:11" ht="12.75">
      <c r="A32" s="20"/>
      <c r="B32" s="122"/>
      <c r="C32" s="120"/>
      <c r="D32" s="120"/>
      <c r="E32" s="120"/>
      <c r="F32" s="120"/>
      <c r="G32" s="120"/>
      <c r="H32" s="120"/>
      <c r="I32" s="123" t="s">
        <v>116</v>
      </c>
      <c r="J32" s="120"/>
      <c r="K32" s="124">
        <f>'пр.2 Вед.стр'!H7</f>
        <v>14610.48</v>
      </c>
    </row>
    <row r="33" spans="1:11" ht="12.75">
      <c r="A33" s="20"/>
      <c r="B33" s="122"/>
      <c r="C33" s="120"/>
      <c r="D33" s="120"/>
      <c r="E33" s="120"/>
      <c r="F33" s="120"/>
      <c r="G33" s="120"/>
      <c r="H33" s="120"/>
      <c r="I33" s="123" t="s">
        <v>312</v>
      </c>
      <c r="J33" s="120"/>
      <c r="K33" s="124">
        <f>K31-K32</f>
        <v>576.1800000000003</v>
      </c>
    </row>
    <row r="34" spans="9:11" ht="12.75">
      <c r="I34" s="125" t="s">
        <v>117</v>
      </c>
      <c r="K34" s="126">
        <v>0</v>
      </c>
    </row>
  </sheetData>
  <sheetProtection/>
  <mergeCells count="6">
    <mergeCell ref="C6:J6"/>
    <mergeCell ref="B2:C2"/>
    <mergeCell ref="A3:K3"/>
    <mergeCell ref="A4:K4"/>
    <mergeCell ref="I1:K1"/>
    <mergeCell ref="I2:K2"/>
  </mergeCells>
  <printOptions/>
  <pageMargins left="0.5118110236220472" right="0.2362204724409449" top="0.03937007874015748" bottom="0.1968503937007874" header="0.1968503937007874" footer="0.5118110236220472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[Freedom]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Ирина</cp:lastModifiedBy>
  <cp:lastPrinted>2022-03-28T11:46:49Z</cp:lastPrinted>
  <dcterms:created xsi:type="dcterms:W3CDTF">2002-01-30T06:06:39Z</dcterms:created>
  <dcterms:modified xsi:type="dcterms:W3CDTF">2022-03-28T11:47:42Z</dcterms:modified>
  <cp:category/>
  <cp:version/>
  <cp:contentType/>
  <cp:contentStatus/>
</cp:coreProperties>
</file>